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中央政策性农业险种" sheetId="2" r:id="rId1"/>
    <sheet name="省级财政补贴的特色农业险种" sheetId="3" r:id="rId2"/>
  </sheets>
  <definedNames>
    <definedName name="_xlnm.Print_Area" localSheetId="0">中央政策性农业险种!$A$1:$O$18</definedName>
    <definedName name="_xlnm.Print_Area" localSheetId="1">省级财政补贴的特色农业险种!$A$1:$L$44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<sst xmlns="http://schemas.openxmlformats.org/spreadsheetml/2006/main" count="106" uniqueCount="55">
  <si>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附件1</t>
  </si>
  <si>
    <t>2025年度马尾区种植业险种保险承保情况汇总表</t>
  </si>
  <si>
    <t>填报单位：马尾区农业农村局</t>
  </si>
  <si>
    <t>单位：亩、元</t>
  </si>
  <si>
    <t>填报日期：2025.10.28</t>
  </si>
  <si>
    <t>投保标的数量（个）</t>
  </si>
  <si>
    <t>投保数量（亩）</t>
  </si>
  <si>
    <t>单位保额/元</t>
  </si>
  <si>
    <t>保险费率/%</t>
  </si>
  <si>
    <t>单位保费/元</t>
  </si>
  <si>
    <t>总保费/元</t>
  </si>
  <si>
    <t>中央财政补贴35%</t>
  </si>
  <si>
    <t>省级财政补贴35%</t>
  </si>
  <si>
    <t>市级财政补贴5%</t>
  </si>
  <si>
    <t>区级财政补贴5%</t>
  </si>
  <si>
    <t>农户自缴20%</t>
  </si>
  <si>
    <t>理赔情况</t>
  </si>
  <si>
    <t>案件数量</t>
  </si>
  <si>
    <t>出险亩数</t>
  </si>
  <si>
    <t>理赔金额/元</t>
  </si>
  <si>
    <t>中央政策性农业险种
总计</t>
  </si>
  <si>
    <t>/</t>
  </si>
  <si>
    <t>（一）物化成本
保险险种总计</t>
  </si>
  <si>
    <t>（二）完全成本
保险险种总计</t>
  </si>
  <si>
    <t>中国人民财产保险股份有限公司福建自贸试验区福州片区支公司</t>
  </si>
  <si>
    <t>中央政策性农业险种
合计</t>
  </si>
  <si>
    <t>（一）物化成本
保险险种小计</t>
  </si>
  <si>
    <t>水稻
（非产粮大县）</t>
  </si>
  <si>
    <t>（二）完全成本
保险险种小计</t>
  </si>
  <si>
    <t>中国人寿财产保险股份有限公司福州市中心支公司</t>
  </si>
  <si>
    <t>附件2</t>
  </si>
  <si>
    <t>2025年度马尾区特色农业险种保险承保情况汇总表</t>
  </si>
  <si>
    <t>省级财政补贴30%</t>
  </si>
  <si>
    <t>市级财政补贴20%</t>
  </si>
  <si>
    <t>区级财政补贴30%</t>
  </si>
  <si>
    <t>备注</t>
  </si>
  <si>
    <t>省级财政补贴的
特色农业险种总计</t>
  </si>
  <si>
    <t>简易钢架大棚</t>
  </si>
  <si>
    <t>普通钢架大棚</t>
  </si>
  <si>
    <t xml:space="preserve"> 智能温控大棚</t>
  </si>
  <si>
    <t>智能温室棚体</t>
  </si>
  <si>
    <t>棚膜</t>
  </si>
  <si>
    <t>设施葡萄</t>
  </si>
  <si>
    <t>设施杨桃</t>
  </si>
  <si>
    <t>设施甜瓜</t>
  </si>
  <si>
    <t>设施西瓜</t>
  </si>
  <si>
    <t>露地葡萄</t>
  </si>
  <si>
    <t>设施火龙果</t>
  </si>
  <si>
    <t>设施叶菜类蔬菜</t>
  </si>
  <si>
    <t>设施茄果类蔬菜</t>
  </si>
  <si>
    <t>设施瓜果类</t>
  </si>
  <si>
    <t>省级财政补贴的       特色农业险种合计</t>
  </si>
  <si>
    <t>设施叶菜</t>
  </si>
  <si>
    <r>
      <rPr>
        <b/>
        <sz val="16"/>
        <rFont val="仿宋_GB2312"/>
        <charset val="134"/>
      </rPr>
      <t>省级财政补贴的</t>
    </r>
    <r>
      <rPr>
        <b/>
        <sz val="16"/>
        <rFont val="宋体"/>
        <charset val="134"/>
      </rPr>
      <t xml:space="preserve">       </t>
    </r>
    <r>
      <rPr>
        <b/>
        <sz val="16"/>
        <rFont val="仿宋_GB2312"/>
        <charset val="134"/>
      </rPr>
      <t>特色农业险种合计</t>
    </r>
  </si>
  <si>
    <t>智能温控大棚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</si>
</sst>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  <numFmt numFmtId="179" formatCode="0.0_ "/>
    <numFmt numFmtId="180" formatCode="0_ "/>
  </numFmts>
  <fonts count="35">
    <font>
      <sz val="11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4"/>
      <name val="方正小标宋简体"/>
      <charset val="134"/>
    </font>
    <font>
      <b/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>
      <alignment vertical="center"/>
    </xf>
    <xf numFmtId="179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80" fontId="0" fillId="3" borderId="1" xfId="0" applyNumberForma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Normal="100" topLeftCell="A5" workbookViewId="0">
      <selection activeCell="B22" sqref="B22"/>
    </sheetView>
  </sheetViews>
  <sheetFormatPr defaultColWidth="9" defaultRowHeight="13.5"/>
  <cols>
    <col min="1" max="1" width="25" style="68" customWidth="1"/>
    <col min="2" max="2" width="9.88333333333333" customWidth="1"/>
    <col min="3" max="3" width="15" style="2" customWidth="1"/>
    <col min="4" max="4" width="10.3833333333333" customWidth="1"/>
    <col min="5" max="5" width="11.3333333333333" customWidth="1"/>
    <col min="6" max="6" width="10.1333333333333" customWidth="1"/>
    <col min="7" max="7" width="12.25" style="2" customWidth="1"/>
    <col min="8" max="8" width="19.775" style="2" customWidth="1"/>
    <col min="9" max="9" width="19.4416666666667" style="2" customWidth="1"/>
    <col min="10" max="10" width="18" style="2" customWidth="1"/>
    <col min="11" max="11" width="16.775" style="2" customWidth="1"/>
    <col min="12" max="12" width="15.6666666666667" style="2" customWidth="1"/>
    <col min="13" max="13" width="12.6416666666667" customWidth="1"/>
    <col min="14" max="14" width="11.9416666666667" customWidth="1"/>
    <col min="15" max="15" width="14.4416666666667" style="2" customWidth="1"/>
  </cols>
  <sheetData>
    <row r="1" ht="21" customHeight="1" spans="1:1">
      <c r="A1" s="6" t="s">
        <v>0</v>
      </c>
    </row>
    <row r="2" ht="37.5" customHeight="1" spans="1:15">
      <c r="A2" s="7" t="s">
        <v>1</v>
      </c>
      <c r="B2" s="7"/>
      <c r="C2" s="8"/>
      <c r="D2" s="7"/>
      <c r="E2" s="7"/>
      <c r="F2" s="7"/>
      <c r="G2" s="8"/>
      <c r="H2" s="8"/>
      <c r="I2" s="8"/>
      <c r="J2" s="8"/>
      <c r="K2" s="8"/>
      <c r="L2" s="8"/>
      <c r="M2" s="7"/>
      <c r="N2" s="7"/>
      <c r="O2" s="8"/>
    </row>
    <row r="3" ht="29.25" customHeight="1" spans="1:15">
      <c r="A3" s="69" t="s">
        <v>2</v>
      </c>
      <c r="B3" s="69"/>
      <c r="C3" s="12"/>
      <c r="D3" s="47"/>
      <c r="E3" s="47"/>
      <c r="F3" s="47" t="s">
        <v>3</v>
      </c>
      <c r="G3" s="12"/>
      <c r="H3" s="12"/>
      <c r="I3" s="12"/>
      <c r="J3" s="12"/>
      <c r="K3" s="12"/>
      <c r="L3" s="12"/>
      <c r="M3" s="47" t="s">
        <v>4</v>
      </c>
      <c r="N3" s="47"/>
      <c r="O3" s="12"/>
    </row>
    <row r="4" ht="36" customHeight="1" spans="1:15">
      <c r="A4" s="70"/>
      <c r="B4" s="70" t="s">
        <v>5</v>
      </c>
      <c r="C4" s="71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72" t="s">
        <v>11</v>
      </c>
      <c r="I4" s="72" t="s">
        <v>12</v>
      </c>
      <c r="J4" s="72" t="s">
        <v>13</v>
      </c>
      <c r="K4" s="72" t="s">
        <v>14</v>
      </c>
      <c r="L4" s="72" t="s">
        <v>15</v>
      </c>
      <c r="M4" s="102" t="s">
        <v>16</v>
      </c>
      <c r="N4" s="102"/>
      <c r="O4" s="103"/>
    </row>
    <row r="5" ht="31.5" customHeight="1" spans="1:15">
      <c r="A5" s="73"/>
      <c r="B5" s="73"/>
      <c r="C5" s="74"/>
      <c r="D5" s="73"/>
      <c r="E5" s="73"/>
      <c r="F5" s="73"/>
      <c r="G5" s="74"/>
      <c r="H5" s="75"/>
      <c r="I5" s="75"/>
      <c r="J5" s="75"/>
      <c r="K5" s="75"/>
      <c r="L5" s="75"/>
      <c r="M5" s="104" t="s">
        <v>17</v>
      </c>
      <c r="N5" s="104" t="s">
        <v>18</v>
      </c>
      <c r="O5" s="105" t="s">
        <v>19</v>
      </c>
    </row>
    <row r="6" ht="31.5" customHeight="1" spans="1:15">
      <c r="A6" s="73" t="s">
        <v>20</v>
      </c>
      <c r="B6" s="76">
        <v>13</v>
      </c>
      <c r="C6" s="77">
        <f>SUM(C8+C7)</f>
        <v>1467.29</v>
      </c>
      <c r="D6" s="78" t="s">
        <v>21</v>
      </c>
      <c r="E6" s="76" t="s">
        <v>21</v>
      </c>
      <c r="F6" s="77" t="s">
        <v>21</v>
      </c>
      <c r="G6" s="78">
        <f t="shared" ref="G6:L6" si="0">SUM(G7+G8)</f>
        <v>38660.7</v>
      </c>
      <c r="H6" s="77">
        <f t="shared" si="0"/>
        <v>13531.25</v>
      </c>
      <c r="I6" s="77">
        <f t="shared" si="0"/>
        <v>13531.25</v>
      </c>
      <c r="J6" s="77">
        <f t="shared" si="0"/>
        <v>1933.02</v>
      </c>
      <c r="K6" s="77">
        <f t="shared" si="0"/>
        <v>1933.04</v>
      </c>
      <c r="L6" s="77">
        <f t="shared" si="0"/>
        <v>7732.14</v>
      </c>
      <c r="M6" s="76">
        <v>4</v>
      </c>
      <c r="N6" s="77">
        <f>SUM(N7+N8)</f>
        <v>189.06</v>
      </c>
      <c r="O6" s="77">
        <f>SUM(O7+O8)</f>
        <v>90442.2</v>
      </c>
    </row>
    <row r="7" ht="31.5" customHeight="1" spans="1:15">
      <c r="A7" s="73" t="s">
        <v>22</v>
      </c>
      <c r="B7" s="76">
        <v>3</v>
      </c>
      <c r="C7" s="78">
        <f>SUM(C11+C17)</f>
        <v>296</v>
      </c>
      <c r="D7" s="76" t="s">
        <v>21</v>
      </c>
      <c r="E7" s="77" t="s">
        <v>21</v>
      </c>
      <c r="F7" s="78" t="s">
        <v>21</v>
      </c>
      <c r="G7" s="78">
        <f>SUM(G11+G17)</f>
        <v>3522</v>
      </c>
      <c r="H7" s="78">
        <f>SUM(H11+H16)</f>
        <v>1232.7</v>
      </c>
      <c r="I7" s="78">
        <f>SUM(I11+I17)</f>
        <v>1232.7</v>
      </c>
      <c r="J7" s="78">
        <f>SUM(J11+J17)</f>
        <v>176.1</v>
      </c>
      <c r="K7" s="78">
        <f>SUM(K11+K17)</f>
        <v>176.1</v>
      </c>
      <c r="L7" s="78">
        <f>SUM(L11+L17)</f>
        <v>704.4</v>
      </c>
      <c r="M7" s="76">
        <v>1</v>
      </c>
      <c r="N7" s="78">
        <v>51.77</v>
      </c>
      <c r="O7" s="78">
        <v>9318.6</v>
      </c>
    </row>
    <row r="8" ht="31.5" customHeight="1" spans="1:15">
      <c r="A8" s="73" t="s">
        <v>23</v>
      </c>
      <c r="B8" s="76">
        <v>10</v>
      </c>
      <c r="C8" s="78">
        <v>1171.29</v>
      </c>
      <c r="D8" s="76" t="s">
        <v>21</v>
      </c>
      <c r="E8" s="79" t="s">
        <v>21</v>
      </c>
      <c r="F8" s="76" t="s">
        <v>21</v>
      </c>
      <c r="G8" s="78">
        <v>35138.7</v>
      </c>
      <c r="H8" s="78">
        <v>12298.55</v>
      </c>
      <c r="I8" s="78">
        <v>12298.55</v>
      </c>
      <c r="J8" s="78">
        <v>1756.92</v>
      </c>
      <c r="K8" s="78">
        <v>1756.94</v>
      </c>
      <c r="L8" s="78">
        <v>7027.74</v>
      </c>
      <c r="M8" s="76">
        <v>3</v>
      </c>
      <c r="N8" s="78">
        <v>137.29</v>
      </c>
      <c r="O8" s="78">
        <v>81123.6</v>
      </c>
    </row>
    <row r="9" ht="31.5" customHeight="1" spans="1:15">
      <c r="A9" s="80" t="s">
        <v>24</v>
      </c>
      <c r="B9" s="80"/>
      <c r="C9" s="81"/>
      <c r="D9" s="80"/>
      <c r="E9" s="80"/>
      <c r="F9" s="80"/>
      <c r="G9" s="81"/>
      <c r="H9" s="81"/>
      <c r="I9" s="81"/>
      <c r="J9" s="81"/>
      <c r="K9" s="81"/>
      <c r="L9" s="81"/>
      <c r="M9" s="80"/>
      <c r="N9" s="80"/>
      <c r="O9" s="81"/>
    </row>
    <row r="10" ht="45" customHeight="1" spans="1:15">
      <c r="A10" s="82" t="s">
        <v>25</v>
      </c>
      <c r="B10" s="83">
        <f>B11+B13</f>
        <v>11</v>
      </c>
      <c r="C10" s="84">
        <f>C11+C13</f>
        <v>1324.29</v>
      </c>
      <c r="D10" s="85" t="s">
        <v>21</v>
      </c>
      <c r="E10" s="85" t="s">
        <v>21</v>
      </c>
      <c r="F10" s="85" t="s">
        <v>21</v>
      </c>
      <c r="G10" s="86">
        <f t="shared" ref="G10:O10" si="1">G11+G13</f>
        <v>36515.7</v>
      </c>
      <c r="H10" s="86">
        <f t="shared" si="1"/>
        <v>12780.5</v>
      </c>
      <c r="I10" s="84">
        <f t="shared" si="1"/>
        <v>12780.5</v>
      </c>
      <c r="J10" s="84">
        <f t="shared" si="1"/>
        <v>1825.77</v>
      </c>
      <c r="K10" s="84">
        <f t="shared" si="1"/>
        <v>1825.79</v>
      </c>
      <c r="L10" s="84">
        <f t="shared" si="1"/>
        <v>7303.14</v>
      </c>
      <c r="M10" s="83">
        <f t="shared" si="1"/>
        <v>4</v>
      </c>
      <c r="N10" s="84">
        <f t="shared" si="1"/>
        <v>189.06</v>
      </c>
      <c r="O10" s="86">
        <f t="shared" si="1"/>
        <v>90442.2</v>
      </c>
    </row>
    <row r="11" ht="43" customHeight="1" spans="1:15">
      <c r="A11" s="87" t="s">
        <v>26</v>
      </c>
      <c r="B11" s="88">
        <v>1</v>
      </c>
      <c r="C11" s="88">
        <v>153</v>
      </c>
      <c r="D11" s="88">
        <v>300</v>
      </c>
      <c r="E11" s="89">
        <v>0.03</v>
      </c>
      <c r="F11" s="88">
        <f>D11*E11</f>
        <v>9</v>
      </c>
      <c r="G11" s="88">
        <f>C11*F11</f>
        <v>1377</v>
      </c>
      <c r="H11" s="90">
        <f>G11*0.35</f>
        <v>481.95</v>
      </c>
      <c r="I11" s="90">
        <f>G11*0.35</f>
        <v>481.95</v>
      </c>
      <c r="J11" s="90">
        <f>G11*0.05</f>
        <v>68.85</v>
      </c>
      <c r="K11" s="90">
        <f>G11*0.05</f>
        <v>68.85</v>
      </c>
      <c r="L11" s="106">
        <f>G11*0.2</f>
        <v>275.4</v>
      </c>
      <c r="M11" s="107">
        <v>1</v>
      </c>
      <c r="N11" s="107">
        <v>51.77</v>
      </c>
      <c r="O11" s="108">
        <v>9318.6</v>
      </c>
    </row>
    <row r="12" ht="49" customHeight="1" spans="1:15">
      <c r="A12" s="70" t="s">
        <v>27</v>
      </c>
      <c r="B12" s="91">
        <v>1</v>
      </c>
      <c r="C12" s="91">
        <v>153</v>
      </c>
      <c r="D12" s="91">
        <v>300</v>
      </c>
      <c r="E12" s="92">
        <v>0.03</v>
      </c>
      <c r="F12" s="91">
        <f>D12*E12</f>
        <v>9</v>
      </c>
      <c r="G12" s="91">
        <f>C12*F12</f>
        <v>1377</v>
      </c>
      <c r="H12" s="26">
        <f>G12*0.35</f>
        <v>481.95</v>
      </c>
      <c r="I12" s="26">
        <f>G12*0.35</f>
        <v>481.95</v>
      </c>
      <c r="J12" s="26">
        <f>G12*0.05</f>
        <v>68.85</v>
      </c>
      <c r="K12" s="26">
        <f>G12*0.05</f>
        <v>68.85</v>
      </c>
      <c r="L12" s="109">
        <f>G12*0.2</f>
        <v>275.4</v>
      </c>
      <c r="M12" s="65">
        <v>1</v>
      </c>
      <c r="N12" s="65">
        <v>51.77</v>
      </c>
      <c r="O12" s="110">
        <v>9318.6</v>
      </c>
    </row>
    <row r="13" ht="45" customHeight="1" spans="1:15">
      <c r="A13" s="87" t="s">
        <v>28</v>
      </c>
      <c r="B13" s="93">
        <v>10</v>
      </c>
      <c r="C13" s="94">
        <v>1171.29</v>
      </c>
      <c r="D13" s="93">
        <v>1000</v>
      </c>
      <c r="E13" s="95">
        <v>0.03</v>
      </c>
      <c r="F13" s="96">
        <f>D13*E13</f>
        <v>30</v>
      </c>
      <c r="G13" s="97">
        <f>C13*F13</f>
        <v>35138.7</v>
      </c>
      <c r="H13" s="94">
        <v>12298.55</v>
      </c>
      <c r="I13" s="94">
        <v>12298.55</v>
      </c>
      <c r="J13" s="94">
        <v>1756.92</v>
      </c>
      <c r="K13" s="94">
        <v>1756.94</v>
      </c>
      <c r="L13" s="94">
        <v>7027.74</v>
      </c>
      <c r="M13" s="107">
        <v>3</v>
      </c>
      <c r="N13" s="107">
        <v>137.29</v>
      </c>
      <c r="O13" s="108">
        <v>81123.6</v>
      </c>
    </row>
    <row r="14" ht="44" customHeight="1" spans="1:15">
      <c r="A14" s="70" t="s">
        <v>27</v>
      </c>
      <c r="B14" s="98">
        <v>10</v>
      </c>
      <c r="C14" s="99">
        <v>1171.29</v>
      </c>
      <c r="D14" s="98">
        <v>1000</v>
      </c>
      <c r="E14" s="100">
        <v>0.03</v>
      </c>
      <c r="F14" s="24">
        <f>D14*E14</f>
        <v>30</v>
      </c>
      <c r="G14" s="101">
        <f>C14*F14</f>
        <v>35138.7</v>
      </c>
      <c r="H14" s="99">
        <v>12298.55</v>
      </c>
      <c r="I14" s="99">
        <v>12298.55</v>
      </c>
      <c r="J14" s="99">
        <v>1756.92</v>
      </c>
      <c r="K14" s="99">
        <v>1756.94</v>
      </c>
      <c r="L14" s="99">
        <v>7027.74</v>
      </c>
      <c r="M14" s="65">
        <v>3</v>
      </c>
      <c r="N14" s="65">
        <v>137.29</v>
      </c>
      <c r="O14" s="110">
        <v>81123.6</v>
      </c>
    </row>
    <row r="15" ht="32" customHeight="1" spans="1:15">
      <c r="A15" s="80" t="s">
        <v>29</v>
      </c>
      <c r="B15" s="80"/>
      <c r="C15" s="81"/>
      <c r="D15" s="80"/>
      <c r="E15" s="80"/>
      <c r="F15" s="80"/>
      <c r="G15" s="81"/>
      <c r="H15" s="81"/>
      <c r="I15" s="81"/>
      <c r="J15" s="81"/>
      <c r="K15" s="81"/>
      <c r="L15" s="81"/>
      <c r="M15" s="80"/>
      <c r="N15" s="80"/>
      <c r="O15" s="81"/>
    </row>
    <row r="16" ht="43" customHeight="1" spans="1:15">
      <c r="A16" s="82" t="s">
        <v>25</v>
      </c>
      <c r="B16" s="83">
        <v>2</v>
      </c>
      <c r="C16" s="83">
        <v>143</v>
      </c>
      <c r="D16" s="83" t="s">
        <v>21</v>
      </c>
      <c r="E16" s="84" t="s">
        <v>21</v>
      </c>
      <c r="F16" s="84" t="s">
        <v>21</v>
      </c>
      <c r="G16" s="83">
        <v>2145</v>
      </c>
      <c r="H16" s="84">
        <v>750.75</v>
      </c>
      <c r="I16" s="84">
        <v>750.75</v>
      </c>
      <c r="J16" s="84">
        <v>107.25</v>
      </c>
      <c r="K16" s="84">
        <v>107.25</v>
      </c>
      <c r="L16" s="84">
        <v>429</v>
      </c>
      <c r="M16" s="111">
        <v>0</v>
      </c>
      <c r="N16" s="111">
        <v>0</v>
      </c>
      <c r="O16" s="112">
        <v>0</v>
      </c>
    </row>
    <row r="17" ht="43" customHeight="1" spans="1:15">
      <c r="A17" s="87" t="s">
        <v>26</v>
      </c>
      <c r="B17" s="88">
        <v>2</v>
      </c>
      <c r="C17" s="88">
        <v>143</v>
      </c>
      <c r="D17" s="88" t="s">
        <v>21</v>
      </c>
      <c r="E17" s="90" t="s">
        <v>21</v>
      </c>
      <c r="F17" s="88" t="s">
        <v>21</v>
      </c>
      <c r="G17" s="88">
        <v>2145</v>
      </c>
      <c r="H17" s="90">
        <v>750.75</v>
      </c>
      <c r="I17" s="90">
        <v>750.75</v>
      </c>
      <c r="J17" s="90">
        <v>107.25</v>
      </c>
      <c r="K17" s="90">
        <v>107.25</v>
      </c>
      <c r="L17" s="90">
        <v>429</v>
      </c>
      <c r="M17" s="107">
        <v>0</v>
      </c>
      <c r="N17" s="107">
        <v>0</v>
      </c>
      <c r="O17" s="113">
        <v>0</v>
      </c>
    </row>
    <row r="18" ht="39" customHeight="1" spans="1:15">
      <c r="A18" s="70" t="s">
        <v>27</v>
      </c>
      <c r="B18" s="91">
        <v>2</v>
      </c>
      <c r="C18" s="91">
        <v>143</v>
      </c>
      <c r="D18" s="91">
        <v>500</v>
      </c>
      <c r="E18" s="92">
        <v>0.03</v>
      </c>
      <c r="F18" s="91">
        <v>15</v>
      </c>
      <c r="G18" s="91">
        <v>2145</v>
      </c>
      <c r="H18" s="26">
        <v>750.75</v>
      </c>
      <c r="I18" s="26">
        <v>750.75</v>
      </c>
      <c r="J18" s="26">
        <v>107.25</v>
      </c>
      <c r="K18" s="26">
        <v>107.25</v>
      </c>
      <c r="L18" s="26">
        <v>429</v>
      </c>
      <c r="M18" s="65">
        <v>0</v>
      </c>
      <c r="N18" s="65">
        <v>0</v>
      </c>
      <c r="O18" s="114">
        <v>0</v>
      </c>
    </row>
  </sheetData>
  <mergeCells count="17">
    <mergeCell ref="A2:O2"/>
    <mergeCell ref="A3:B3"/>
    <mergeCell ref="M4:O4"/>
    <mergeCell ref="A9:O9"/>
    <mergeCell ref="A15:O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511741544318011" right="0.511741544318011" top="0.551319967104694" bottom="0.551319967104694" header="0.315238382872634" footer="0.315238382872634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view="pageBreakPreview" zoomScale="80" zoomScaleNormal="100" workbookViewId="0">
      <selection activeCell="A18" sqref="A18:H18"/>
    </sheetView>
  </sheetViews>
  <sheetFormatPr defaultColWidth="8.89166666666667" defaultRowHeight="13.5"/>
  <cols>
    <col min="1" max="1" width="31.8083333333333" customWidth="1"/>
    <col min="2" max="2" width="19.05" customWidth="1"/>
    <col min="3" max="3" width="18.8916666666667" style="2" customWidth="1"/>
    <col min="4" max="4" width="29.0333333333333" style="3" customWidth="1"/>
    <col min="5" max="5" width="25.0833333333333" style="4" customWidth="1"/>
    <col min="6" max="6" width="26.825" style="4" customWidth="1"/>
    <col min="7" max="7" width="26.1916666666667" style="4" customWidth="1"/>
    <col min="8" max="8" width="23.175" style="5" customWidth="1"/>
    <col min="9" max="9" width="13.65" customWidth="1"/>
    <col min="10" max="10" width="20.4166666666667" style="4" customWidth="1"/>
    <col min="11" max="11" width="20.8333333333333" customWidth="1"/>
    <col min="12" max="12" width="40.8333333333333" customWidth="1"/>
  </cols>
  <sheetData>
    <row r="1" ht="39" customHeight="1" spans="1:1">
      <c r="A1" s="6" t="s">
        <v>30</v>
      </c>
    </row>
    <row r="2" ht="35" customHeight="1" spans="1:11">
      <c r="A2" s="7" t="s">
        <v>31</v>
      </c>
      <c r="B2" s="7"/>
      <c r="C2" s="8"/>
      <c r="D2" s="9"/>
      <c r="E2" s="10"/>
      <c r="F2" s="10"/>
      <c r="G2" s="10"/>
      <c r="H2" s="10"/>
      <c r="I2" s="7"/>
      <c r="J2" s="10"/>
      <c r="K2" s="7"/>
    </row>
    <row r="3" ht="29" customHeight="1" spans="1:12">
      <c r="A3" s="11" t="s">
        <v>2</v>
      </c>
      <c r="B3" s="11"/>
      <c r="C3" s="12"/>
      <c r="D3" s="13"/>
      <c r="E3" s="14" t="s">
        <v>3</v>
      </c>
      <c r="F3" s="14"/>
      <c r="G3" s="14"/>
      <c r="H3" s="15" t="s">
        <v>4</v>
      </c>
      <c r="I3" s="47"/>
      <c r="J3" s="14"/>
      <c r="K3" s="47"/>
      <c r="L3" s="47"/>
    </row>
    <row r="4" s="1" customFormat="1" ht="29" customHeight="1" spans="1:12">
      <c r="A4" s="16"/>
      <c r="B4" s="16" t="s">
        <v>5</v>
      </c>
      <c r="C4" s="17" t="s">
        <v>6</v>
      </c>
      <c r="D4" s="18" t="s">
        <v>10</v>
      </c>
      <c r="E4" s="19" t="s">
        <v>32</v>
      </c>
      <c r="F4" s="19" t="s">
        <v>33</v>
      </c>
      <c r="G4" s="19" t="s">
        <v>34</v>
      </c>
      <c r="H4" s="19" t="s">
        <v>15</v>
      </c>
      <c r="I4" s="48" t="s">
        <v>16</v>
      </c>
      <c r="J4" s="19"/>
      <c r="K4" s="48"/>
      <c r="L4" s="48" t="s">
        <v>35</v>
      </c>
    </row>
    <row r="5" s="1" customFormat="1" ht="26" customHeight="1" spans="1:12">
      <c r="A5" s="16"/>
      <c r="B5" s="16"/>
      <c r="C5" s="17"/>
      <c r="D5" s="18"/>
      <c r="E5" s="19"/>
      <c r="F5" s="19"/>
      <c r="G5" s="19"/>
      <c r="H5" s="19"/>
      <c r="I5" s="48" t="s">
        <v>17</v>
      </c>
      <c r="J5" s="19" t="s">
        <v>18</v>
      </c>
      <c r="K5" s="48" t="s">
        <v>19</v>
      </c>
      <c r="L5" s="48"/>
    </row>
    <row r="6" ht="40" customHeight="1" spans="1:12">
      <c r="A6" s="20" t="s">
        <v>36</v>
      </c>
      <c r="B6" s="21">
        <v>49</v>
      </c>
      <c r="C6" s="22">
        <v>1915.32</v>
      </c>
      <c r="D6" s="22">
        <v>2643232.36</v>
      </c>
      <c r="E6" s="22">
        <v>792969.71</v>
      </c>
      <c r="F6" s="22">
        <v>528646.47</v>
      </c>
      <c r="G6" s="22">
        <v>792969.71</v>
      </c>
      <c r="H6" s="22">
        <v>528646.47</v>
      </c>
      <c r="I6" s="21">
        <f>SUM(I22+I34)</f>
        <v>18</v>
      </c>
      <c r="J6" s="22">
        <f>SUM(J22+J34)</f>
        <v>352.02</v>
      </c>
      <c r="K6" s="22">
        <f>SUM(K22+K34)</f>
        <v>1163416.6</v>
      </c>
      <c r="L6" s="49"/>
    </row>
    <row r="7" ht="31" customHeight="1" spans="1:12">
      <c r="A7" s="23" t="s">
        <v>37</v>
      </c>
      <c r="B7" s="24">
        <v>1</v>
      </c>
      <c r="C7" s="25">
        <v>27.3</v>
      </c>
      <c r="D7" s="25">
        <v>15015</v>
      </c>
      <c r="E7" s="25">
        <f>D7*0.3</f>
        <v>4504.5</v>
      </c>
      <c r="F7" s="25">
        <f>D7*0.2</f>
        <v>3003</v>
      </c>
      <c r="G7" s="25">
        <f>D7*0.3</f>
        <v>4504.5</v>
      </c>
      <c r="H7" s="25">
        <f>D7*0.2</f>
        <v>3003</v>
      </c>
      <c r="I7" s="50">
        <v>18</v>
      </c>
      <c r="J7" s="51">
        <v>352.02</v>
      </c>
      <c r="K7" s="51">
        <v>1163416.6</v>
      </c>
      <c r="L7" s="52"/>
    </row>
    <row r="8" ht="26.6" customHeight="1" spans="1:12">
      <c r="A8" s="23" t="s">
        <v>38</v>
      </c>
      <c r="B8" s="24">
        <f>SUM(B24+B35)</f>
        <v>9</v>
      </c>
      <c r="C8" s="26">
        <f t="shared" ref="C8:H8" si="0">SUM(C24+C35)</f>
        <v>314.62</v>
      </c>
      <c r="D8" s="25">
        <f t="shared" si="0"/>
        <v>452019</v>
      </c>
      <c r="E8" s="25">
        <f t="shared" si="0"/>
        <v>135605.7</v>
      </c>
      <c r="F8" s="25">
        <f t="shared" si="0"/>
        <v>90403.8</v>
      </c>
      <c r="G8" s="25">
        <f t="shared" si="0"/>
        <v>135605.7</v>
      </c>
      <c r="H8" s="26">
        <f t="shared" si="0"/>
        <v>90403.8</v>
      </c>
      <c r="I8" s="53"/>
      <c r="J8" s="54"/>
      <c r="K8" s="54"/>
      <c r="L8" s="52"/>
    </row>
    <row r="9" ht="26.6" customHeight="1" spans="1:12">
      <c r="A9" s="23" t="s">
        <v>39</v>
      </c>
      <c r="B9" s="24">
        <f>SUM(B25+B36)</f>
        <v>5</v>
      </c>
      <c r="C9" s="26">
        <f t="shared" ref="C9:H9" si="1">SUM(C25+C36)</f>
        <v>348.75</v>
      </c>
      <c r="D9" s="25">
        <f t="shared" si="1"/>
        <v>1835696.16</v>
      </c>
      <c r="E9" s="25">
        <f t="shared" si="1"/>
        <v>550708.848</v>
      </c>
      <c r="F9" s="25">
        <f t="shared" si="1"/>
        <v>367139.232</v>
      </c>
      <c r="G9" s="25">
        <f t="shared" si="1"/>
        <v>550708.848</v>
      </c>
      <c r="H9" s="26">
        <f t="shared" si="1"/>
        <v>367139.232</v>
      </c>
      <c r="I9" s="53"/>
      <c r="J9" s="54"/>
      <c r="K9" s="54"/>
      <c r="L9" s="52"/>
    </row>
    <row r="10" ht="26.6" customHeight="1" spans="1:12">
      <c r="A10" s="23" t="s">
        <v>40</v>
      </c>
      <c r="B10" s="24">
        <v>1</v>
      </c>
      <c r="C10" s="26">
        <v>3.72</v>
      </c>
      <c r="D10" s="25">
        <v>22320</v>
      </c>
      <c r="E10" s="25">
        <f t="shared" ref="E10:E20" si="2">D10*0.3</f>
        <v>6696</v>
      </c>
      <c r="F10" s="25">
        <f t="shared" ref="F10:F20" si="3">D10*0.2</f>
        <v>4464</v>
      </c>
      <c r="G10" s="25">
        <f t="shared" ref="G10:G20" si="4">D10*0.3</f>
        <v>6696</v>
      </c>
      <c r="H10" s="26">
        <f t="shared" ref="H10:H20" si="5">D10*0.2</f>
        <v>4464</v>
      </c>
      <c r="I10" s="53"/>
      <c r="J10" s="54"/>
      <c r="K10" s="54"/>
      <c r="L10" s="52"/>
    </row>
    <row r="11" ht="26.6" customHeight="1" spans="1:12">
      <c r="A11" s="23" t="s">
        <v>41</v>
      </c>
      <c r="B11" s="24">
        <f>SUM(B26+B38)</f>
        <v>12</v>
      </c>
      <c r="C11" s="26">
        <f t="shared" ref="C11:H11" si="6">SUM(C26+C38)</f>
        <v>577.94</v>
      </c>
      <c r="D11" s="25">
        <f t="shared" si="6"/>
        <v>138705.6</v>
      </c>
      <c r="E11" s="25">
        <f t="shared" si="6"/>
        <v>41611.68</v>
      </c>
      <c r="F11" s="25">
        <f t="shared" si="6"/>
        <v>27741.12</v>
      </c>
      <c r="G11" s="25">
        <f t="shared" si="6"/>
        <v>41611.68</v>
      </c>
      <c r="H11" s="26">
        <f t="shared" si="6"/>
        <v>27741.12</v>
      </c>
      <c r="I11" s="53"/>
      <c r="J11" s="54"/>
      <c r="K11" s="54"/>
      <c r="L11" s="52"/>
    </row>
    <row r="12" ht="26.6" customHeight="1" spans="1:12">
      <c r="A12" s="23" t="s">
        <v>42</v>
      </c>
      <c r="B12" s="24">
        <f>SUM(B27+B42)</f>
        <v>8</v>
      </c>
      <c r="C12" s="26">
        <f t="shared" ref="C12:H12" si="7">SUM(C27+C42)</f>
        <v>174.13</v>
      </c>
      <c r="D12" s="25">
        <f t="shared" si="7"/>
        <v>69652</v>
      </c>
      <c r="E12" s="25">
        <f t="shared" si="7"/>
        <v>20895.6</v>
      </c>
      <c r="F12" s="25">
        <f t="shared" si="7"/>
        <v>13930.4</v>
      </c>
      <c r="G12" s="25">
        <f t="shared" si="7"/>
        <v>20895.6</v>
      </c>
      <c r="H12" s="26">
        <f t="shared" si="7"/>
        <v>13930.4</v>
      </c>
      <c r="I12" s="53"/>
      <c r="J12" s="54"/>
      <c r="K12" s="54"/>
      <c r="L12" s="52"/>
    </row>
    <row r="13" ht="26.6" customHeight="1" spans="1:12">
      <c r="A13" s="27" t="s">
        <v>43</v>
      </c>
      <c r="B13" s="24">
        <v>1</v>
      </c>
      <c r="C13" s="26">
        <v>7.7</v>
      </c>
      <c r="D13" s="25">
        <v>2464</v>
      </c>
      <c r="E13" s="25">
        <f t="shared" si="2"/>
        <v>739.2</v>
      </c>
      <c r="F13" s="25">
        <f t="shared" si="3"/>
        <v>492.8</v>
      </c>
      <c r="G13" s="25">
        <f t="shared" si="4"/>
        <v>739.2</v>
      </c>
      <c r="H13" s="26">
        <f t="shared" si="5"/>
        <v>492.8</v>
      </c>
      <c r="I13" s="53"/>
      <c r="J13" s="54"/>
      <c r="K13" s="54"/>
      <c r="L13" s="52"/>
    </row>
    <row r="14" ht="26.6" customHeight="1" spans="1:12">
      <c r="A14" s="27" t="s">
        <v>44</v>
      </c>
      <c r="B14" s="24">
        <v>2</v>
      </c>
      <c r="C14" s="26">
        <v>27.62</v>
      </c>
      <c r="D14" s="25">
        <v>8286</v>
      </c>
      <c r="E14" s="25">
        <f t="shared" si="2"/>
        <v>2485.8</v>
      </c>
      <c r="F14" s="25">
        <f t="shared" si="3"/>
        <v>1657.2</v>
      </c>
      <c r="G14" s="25">
        <f t="shared" si="4"/>
        <v>2485.8</v>
      </c>
      <c r="H14" s="26">
        <f t="shared" si="5"/>
        <v>1657.2</v>
      </c>
      <c r="I14" s="53"/>
      <c r="J14" s="54"/>
      <c r="K14" s="54"/>
      <c r="L14" s="52"/>
    </row>
    <row r="15" ht="26.6" customHeight="1" spans="1:12">
      <c r="A15" s="27" t="s">
        <v>45</v>
      </c>
      <c r="B15" s="24">
        <v>1</v>
      </c>
      <c r="C15" s="26">
        <v>14.61</v>
      </c>
      <c r="D15" s="25">
        <v>4383</v>
      </c>
      <c r="E15" s="25">
        <f t="shared" si="2"/>
        <v>1314.9</v>
      </c>
      <c r="F15" s="25">
        <f t="shared" si="3"/>
        <v>876.6</v>
      </c>
      <c r="G15" s="25">
        <f t="shared" si="4"/>
        <v>1314.9</v>
      </c>
      <c r="H15" s="26">
        <f t="shared" si="5"/>
        <v>876.6</v>
      </c>
      <c r="I15" s="53"/>
      <c r="J15" s="54"/>
      <c r="K15" s="54"/>
      <c r="L15" s="52"/>
    </row>
    <row r="16" ht="26.6" customHeight="1" spans="1:12">
      <c r="A16" s="23" t="s">
        <v>46</v>
      </c>
      <c r="B16" s="24">
        <v>1</v>
      </c>
      <c r="C16" s="26">
        <v>13</v>
      </c>
      <c r="D16" s="25">
        <v>3900</v>
      </c>
      <c r="E16" s="25">
        <f t="shared" si="2"/>
        <v>1170</v>
      </c>
      <c r="F16" s="25">
        <f t="shared" si="3"/>
        <v>780</v>
      </c>
      <c r="G16" s="25">
        <f t="shared" si="4"/>
        <v>1170</v>
      </c>
      <c r="H16" s="26">
        <f t="shared" si="5"/>
        <v>780</v>
      </c>
      <c r="I16" s="53"/>
      <c r="J16" s="54"/>
      <c r="K16" s="54"/>
      <c r="L16" s="52"/>
    </row>
    <row r="17" ht="26.6" customHeight="1" spans="1:12">
      <c r="A17" s="23" t="s">
        <v>47</v>
      </c>
      <c r="B17" s="24">
        <v>1</v>
      </c>
      <c r="C17" s="26">
        <v>13</v>
      </c>
      <c r="D17" s="25">
        <v>4160</v>
      </c>
      <c r="E17" s="25">
        <f t="shared" si="2"/>
        <v>1248</v>
      </c>
      <c r="F17" s="25">
        <f t="shared" si="3"/>
        <v>832</v>
      </c>
      <c r="G17" s="25">
        <f t="shared" si="4"/>
        <v>1248</v>
      </c>
      <c r="H17" s="26">
        <f t="shared" si="5"/>
        <v>832</v>
      </c>
      <c r="I17" s="53"/>
      <c r="J17" s="54"/>
      <c r="K17" s="54"/>
      <c r="L17" s="52"/>
    </row>
    <row r="18" ht="26.6" customHeight="1" spans="1:12">
      <c r="A18" s="27" t="s">
        <v>48</v>
      </c>
      <c r="B18" s="24">
        <v>4</v>
      </c>
      <c r="C18" s="26">
        <v>251.93</v>
      </c>
      <c r="D18" s="26">
        <v>30231.6</v>
      </c>
      <c r="E18" s="26">
        <f t="shared" si="2"/>
        <v>9069.48</v>
      </c>
      <c r="F18" s="26">
        <f t="shared" si="3"/>
        <v>6046.32</v>
      </c>
      <c r="G18" s="28">
        <f t="shared" si="4"/>
        <v>9069.48</v>
      </c>
      <c r="H18" s="28">
        <f t="shared" si="5"/>
        <v>6046.32</v>
      </c>
      <c r="I18" s="53"/>
      <c r="J18" s="54"/>
      <c r="K18" s="54"/>
      <c r="L18" s="52"/>
    </row>
    <row r="19" ht="26.6" customHeight="1" spans="1:12">
      <c r="A19" s="23" t="s">
        <v>49</v>
      </c>
      <c r="B19" s="24">
        <v>2</v>
      </c>
      <c r="C19" s="26">
        <v>81</v>
      </c>
      <c r="D19" s="26">
        <v>32400</v>
      </c>
      <c r="E19" s="26">
        <f t="shared" si="2"/>
        <v>9720</v>
      </c>
      <c r="F19" s="26">
        <f t="shared" si="3"/>
        <v>6480</v>
      </c>
      <c r="G19" s="28">
        <f t="shared" si="4"/>
        <v>9720</v>
      </c>
      <c r="H19" s="28">
        <f t="shared" si="5"/>
        <v>6480</v>
      </c>
      <c r="I19" s="53"/>
      <c r="J19" s="54"/>
      <c r="K19" s="54"/>
      <c r="L19" s="52"/>
    </row>
    <row r="20" ht="26.6" customHeight="1" spans="1:12">
      <c r="A20" s="23" t="s">
        <v>50</v>
      </c>
      <c r="B20" s="24">
        <v>1</v>
      </c>
      <c r="C20" s="26">
        <v>60</v>
      </c>
      <c r="D20" s="26">
        <v>24000</v>
      </c>
      <c r="E20" s="26">
        <f t="shared" si="2"/>
        <v>7200</v>
      </c>
      <c r="F20" s="26">
        <f t="shared" si="3"/>
        <v>4800</v>
      </c>
      <c r="G20" s="28">
        <f t="shared" si="4"/>
        <v>7200</v>
      </c>
      <c r="H20" s="28">
        <f t="shared" si="5"/>
        <v>4800</v>
      </c>
      <c r="I20" s="55"/>
      <c r="J20" s="56"/>
      <c r="K20" s="56"/>
      <c r="L20" s="57"/>
    </row>
    <row r="21" ht="31" customHeight="1" spans="1:12">
      <c r="A21" s="29" t="s">
        <v>24</v>
      </c>
      <c r="B21" s="30"/>
      <c r="C21" s="31"/>
      <c r="D21" s="32"/>
      <c r="E21" s="33"/>
      <c r="F21" s="33"/>
      <c r="G21" s="33"/>
      <c r="H21" s="33"/>
      <c r="I21" s="30"/>
      <c r="J21" s="33"/>
      <c r="K21" s="30"/>
      <c r="L21" s="58"/>
    </row>
    <row r="22" ht="41" customHeight="1" spans="1:12">
      <c r="A22" s="34" t="s">
        <v>51</v>
      </c>
      <c r="B22" s="35">
        <f>SUM(B23:B32)</f>
        <v>28</v>
      </c>
      <c r="C22" s="36">
        <f t="shared" ref="B22:H22" si="8">SUM(C23:C32)</f>
        <v>915.47</v>
      </c>
      <c r="D22" s="37">
        <f t="shared" si="8"/>
        <v>671296</v>
      </c>
      <c r="E22" s="36">
        <f t="shared" si="8"/>
        <v>201388.8</v>
      </c>
      <c r="F22" s="36">
        <f t="shared" si="8"/>
        <v>134259.2</v>
      </c>
      <c r="G22" s="36">
        <f t="shared" si="8"/>
        <v>201388.8</v>
      </c>
      <c r="H22" s="36">
        <f t="shared" si="8"/>
        <v>134259.2</v>
      </c>
      <c r="I22" s="59">
        <f t="shared" ref="I22:K22" si="9">I23</f>
        <v>13</v>
      </c>
      <c r="J22" s="60">
        <f t="shared" si="9"/>
        <v>184.26</v>
      </c>
      <c r="K22" s="59">
        <f t="shared" si="9"/>
        <v>645255.42</v>
      </c>
      <c r="L22" s="49"/>
    </row>
    <row r="23" ht="26.6" customHeight="1" spans="1:12">
      <c r="A23" s="23" t="s">
        <v>37</v>
      </c>
      <c r="B23" s="38">
        <v>1</v>
      </c>
      <c r="C23" s="25">
        <v>27.3</v>
      </c>
      <c r="D23" s="25">
        <v>15015</v>
      </c>
      <c r="E23" s="25">
        <f t="shared" ref="E23:E32" si="10">D23*0.3</f>
        <v>4504.5</v>
      </c>
      <c r="F23" s="25">
        <f t="shared" ref="F23:F32" si="11">D23*0.2</f>
        <v>3003</v>
      </c>
      <c r="G23" s="25">
        <f t="shared" ref="G23:G32" si="12">D23*0.3</f>
        <v>4504.5</v>
      </c>
      <c r="H23" s="25">
        <f t="shared" ref="H23:H32" si="13">D23*0.2</f>
        <v>3003</v>
      </c>
      <c r="I23" s="61">
        <v>13</v>
      </c>
      <c r="J23" s="62">
        <v>184.26</v>
      </c>
      <c r="K23" s="61">
        <v>645255.42</v>
      </c>
      <c r="L23" s="52"/>
    </row>
    <row r="24" ht="26.6" customHeight="1" spans="1:12">
      <c r="A24" s="23" t="s">
        <v>38</v>
      </c>
      <c r="B24" s="24">
        <v>6</v>
      </c>
      <c r="C24" s="26">
        <v>254.52</v>
      </c>
      <c r="D24" s="26">
        <v>340844</v>
      </c>
      <c r="E24" s="25">
        <f t="shared" si="10"/>
        <v>102253.2</v>
      </c>
      <c r="F24" s="25">
        <f t="shared" si="11"/>
        <v>68168.8</v>
      </c>
      <c r="G24" s="25">
        <f t="shared" si="12"/>
        <v>102253.2</v>
      </c>
      <c r="H24" s="25">
        <f t="shared" si="13"/>
        <v>68168.8</v>
      </c>
      <c r="I24" s="61"/>
      <c r="J24" s="62"/>
      <c r="K24" s="61"/>
      <c r="L24" s="52"/>
    </row>
    <row r="25" ht="26.6" customHeight="1" spans="1:12">
      <c r="A25" s="23" t="s">
        <v>39</v>
      </c>
      <c r="B25" s="24">
        <v>1</v>
      </c>
      <c r="C25" s="26">
        <v>28.32</v>
      </c>
      <c r="D25" s="26">
        <v>152928</v>
      </c>
      <c r="E25" s="25">
        <f t="shared" si="10"/>
        <v>45878.4</v>
      </c>
      <c r="F25" s="25">
        <f t="shared" si="11"/>
        <v>30585.6</v>
      </c>
      <c r="G25" s="25">
        <f t="shared" si="12"/>
        <v>45878.4</v>
      </c>
      <c r="H25" s="25">
        <f t="shared" si="13"/>
        <v>30585.6</v>
      </c>
      <c r="I25" s="61"/>
      <c r="J25" s="62"/>
      <c r="K25" s="61"/>
      <c r="L25" s="52"/>
    </row>
    <row r="26" ht="26.6" customHeight="1" spans="1:12">
      <c r="A26" s="27" t="s">
        <v>41</v>
      </c>
      <c r="B26" s="24">
        <v>8</v>
      </c>
      <c r="C26" s="26">
        <v>310.14</v>
      </c>
      <c r="D26" s="26">
        <v>74433.6</v>
      </c>
      <c r="E26" s="25">
        <f t="shared" si="10"/>
        <v>22330.08</v>
      </c>
      <c r="F26" s="25">
        <f t="shared" si="11"/>
        <v>14886.72</v>
      </c>
      <c r="G26" s="25">
        <f t="shared" si="12"/>
        <v>22330.08</v>
      </c>
      <c r="H26" s="25">
        <f t="shared" si="13"/>
        <v>14886.72</v>
      </c>
      <c r="I26" s="61"/>
      <c r="J26" s="62"/>
      <c r="K26" s="61"/>
      <c r="L26" s="52"/>
    </row>
    <row r="27" ht="26.6" customHeight="1" spans="1:12">
      <c r="A27" s="27" t="s">
        <v>42</v>
      </c>
      <c r="B27" s="24">
        <v>6</v>
      </c>
      <c r="C27" s="26">
        <v>147.04</v>
      </c>
      <c r="D27" s="26">
        <v>58816</v>
      </c>
      <c r="E27" s="25">
        <f t="shared" si="10"/>
        <v>17644.8</v>
      </c>
      <c r="F27" s="25">
        <f t="shared" si="11"/>
        <v>11763.2</v>
      </c>
      <c r="G27" s="25">
        <f t="shared" si="12"/>
        <v>17644.8</v>
      </c>
      <c r="H27" s="25">
        <f t="shared" si="13"/>
        <v>11763.2</v>
      </c>
      <c r="I27" s="61"/>
      <c r="J27" s="62"/>
      <c r="K27" s="61"/>
      <c r="L27" s="52"/>
    </row>
    <row r="28" ht="26.6" customHeight="1" spans="1:12">
      <c r="A28" s="27" t="s">
        <v>43</v>
      </c>
      <c r="B28" s="24">
        <v>1</v>
      </c>
      <c r="C28" s="26">
        <v>7.7</v>
      </c>
      <c r="D28" s="26">
        <v>2464</v>
      </c>
      <c r="E28" s="25">
        <f t="shared" si="10"/>
        <v>739.2</v>
      </c>
      <c r="F28" s="25">
        <f t="shared" si="11"/>
        <v>492.8</v>
      </c>
      <c r="G28" s="25">
        <f t="shared" si="12"/>
        <v>739.2</v>
      </c>
      <c r="H28" s="25">
        <f t="shared" si="13"/>
        <v>492.8</v>
      </c>
      <c r="I28" s="61"/>
      <c r="J28" s="62"/>
      <c r="K28" s="61"/>
      <c r="L28" s="52"/>
    </row>
    <row r="29" ht="26.6" customHeight="1" spans="1:12">
      <c r="A29" s="23" t="s">
        <v>44</v>
      </c>
      <c r="B29" s="24">
        <v>2</v>
      </c>
      <c r="C29" s="26">
        <v>27.62</v>
      </c>
      <c r="D29" s="26">
        <v>8286</v>
      </c>
      <c r="E29" s="25">
        <f t="shared" si="10"/>
        <v>2485.8</v>
      </c>
      <c r="F29" s="25">
        <f t="shared" si="11"/>
        <v>1657.2</v>
      </c>
      <c r="G29" s="25">
        <f t="shared" si="12"/>
        <v>2485.8</v>
      </c>
      <c r="H29" s="25">
        <f t="shared" si="13"/>
        <v>1657.2</v>
      </c>
      <c r="I29" s="61"/>
      <c r="J29" s="62"/>
      <c r="K29" s="61"/>
      <c r="L29" s="52"/>
    </row>
    <row r="30" ht="26.6" customHeight="1" spans="1:12">
      <c r="A30" s="23" t="s">
        <v>45</v>
      </c>
      <c r="B30" s="24">
        <v>1</v>
      </c>
      <c r="C30" s="26">
        <v>14.61</v>
      </c>
      <c r="D30" s="26">
        <v>4383</v>
      </c>
      <c r="E30" s="25">
        <f t="shared" si="10"/>
        <v>1314.9</v>
      </c>
      <c r="F30" s="25">
        <f t="shared" si="11"/>
        <v>876.6</v>
      </c>
      <c r="G30" s="25">
        <f t="shared" si="12"/>
        <v>1314.9</v>
      </c>
      <c r="H30" s="25">
        <f t="shared" si="13"/>
        <v>876.6</v>
      </c>
      <c r="I30" s="61"/>
      <c r="J30" s="62"/>
      <c r="K30" s="61"/>
      <c r="L30" s="52"/>
    </row>
    <row r="31" ht="31" customHeight="1" spans="1:12">
      <c r="A31" s="23" t="s">
        <v>52</v>
      </c>
      <c r="B31" s="24">
        <v>1</v>
      </c>
      <c r="C31" s="26">
        <v>85.22</v>
      </c>
      <c r="D31" s="26">
        <v>10226.4</v>
      </c>
      <c r="E31" s="25">
        <f t="shared" si="10"/>
        <v>3067.92</v>
      </c>
      <c r="F31" s="25">
        <f t="shared" si="11"/>
        <v>2045.28</v>
      </c>
      <c r="G31" s="25">
        <f t="shared" si="12"/>
        <v>3067.92</v>
      </c>
      <c r="H31" s="25">
        <f t="shared" si="13"/>
        <v>2045.28</v>
      </c>
      <c r="I31" s="61"/>
      <c r="J31" s="62"/>
      <c r="K31" s="61"/>
      <c r="L31" s="52"/>
    </row>
    <row r="32" ht="31" customHeight="1" spans="1:12">
      <c r="A32" s="23" t="s">
        <v>46</v>
      </c>
      <c r="B32" s="24">
        <v>1</v>
      </c>
      <c r="C32" s="26">
        <v>13</v>
      </c>
      <c r="D32" s="26">
        <v>3900</v>
      </c>
      <c r="E32" s="25">
        <f t="shared" si="10"/>
        <v>1170</v>
      </c>
      <c r="F32" s="25">
        <f t="shared" si="11"/>
        <v>780</v>
      </c>
      <c r="G32" s="25">
        <f t="shared" si="12"/>
        <v>1170</v>
      </c>
      <c r="H32" s="25">
        <f t="shared" si="13"/>
        <v>780</v>
      </c>
      <c r="I32" s="61"/>
      <c r="J32" s="62"/>
      <c r="K32" s="61"/>
      <c r="L32" s="52"/>
    </row>
    <row r="33" ht="31" customHeight="1" spans="1:12">
      <c r="A33" s="39" t="s">
        <v>29</v>
      </c>
      <c r="B33" s="39"/>
      <c r="C33" s="40"/>
      <c r="D33" s="41"/>
      <c r="E33" s="42"/>
      <c r="F33" s="42"/>
      <c r="G33" s="42"/>
      <c r="H33" s="42"/>
      <c r="I33" s="39"/>
      <c r="J33" s="42"/>
      <c r="K33" s="39"/>
      <c r="L33" s="39"/>
    </row>
    <row r="34" ht="48" customHeight="1" spans="1:12">
      <c r="A34" s="34" t="s">
        <v>53</v>
      </c>
      <c r="B34" s="35">
        <v>21</v>
      </c>
      <c r="C34" s="36">
        <f t="shared" ref="C34:H34" si="14">SUBTOTAL(9,C35:C43)</f>
        <v>999.85</v>
      </c>
      <c r="D34" s="36">
        <f t="shared" si="14"/>
        <v>1971936.36</v>
      </c>
      <c r="E34" s="36">
        <f t="shared" si="14"/>
        <v>591580.908</v>
      </c>
      <c r="F34" s="36">
        <f t="shared" si="14"/>
        <v>394387.272</v>
      </c>
      <c r="G34" s="36">
        <f t="shared" si="14"/>
        <v>591580.908</v>
      </c>
      <c r="H34" s="36">
        <f t="shared" si="14"/>
        <v>394387.272</v>
      </c>
      <c r="I34" s="63">
        <v>5</v>
      </c>
      <c r="J34" s="36">
        <f>SUBTOTAL(9,J35:J43)</f>
        <v>167.76</v>
      </c>
      <c r="K34" s="36">
        <f>SUBTOTAL(9,K35:K43)</f>
        <v>518161.18</v>
      </c>
      <c r="L34" s="64"/>
    </row>
    <row r="35" ht="26.6" customHeight="1" spans="1:12">
      <c r="A35" s="23" t="s">
        <v>38</v>
      </c>
      <c r="B35" s="24">
        <v>3</v>
      </c>
      <c r="C35" s="26">
        <v>60.1</v>
      </c>
      <c r="D35" s="26">
        <v>111175</v>
      </c>
      <c r="E35" s="26">
        <f t="shared" ref="E35:E43" si="15">D35*0.3</f>
        <v>33352.5</v>
      </c>
      <c r="F35" s="26">
        <f t="shared" ref="F35:F43" si="16">D35*0.2</f>
        <v>22235</v>
      </c>
      <c r="G35" s="28">
        <f t="shared" ref="G35:G43" si="17">D35*0.3</f>
        <v>33352.5</v>
      </c>
      <c r="H35" s="28">
        <f t="shared" ref="H35:H43" si="18">D35*0.2</f>
        <v>22235</v>
      </c>
      <c r="I35" s="49">
        <v>5</v>
      </c>
      <c r="J35" s="65"/>
      <c r="K35" s="65"/>
      <c r="L35" s="66"/>
    </row>
    <row r="36" ht="26.6" customHeight="1" spans="1:12">
      <c r="A36" s="23" t="s">
        <v>54</v>
      </c>
      <c r="B36" s="24">
        <v>4</v>
      </c>
      <c r="C36" s="26">
        <v>320.43</v>
      </c>
      <c r="D36" s="26">
        <v>1682768.16</v>
      </c>
      <c r="E36" s="26">
        <f t="shared" si="15"/>
        <v>504830.448</v>
      </c>
      <c r="F36" s="26">
        <f t="shared" si="16"/>
        <v>336553.632</v>
      </c>
      <c r="G36" s="28">
        <f t="shared" si="17"/>
        <v>504830.448</v>
      </c>
      <c r="H36" s="28">
        <f t="shared" si="18"/>
        <v>336553.632</v>
      </c>
      <c r="I36" s="52"/>
      <c r="J36" s="65"/>
      <c r="K36" s="65"/>
      <c r="L36" s="66"/>
    </row>
    <row r="37" ht="26.6" customHeight="1" spans="1:12">
      <c r="A37" s="23" t="s">
        <v>40</v>
      </c>
      <c r="B37" s="24">
        <v>1</v>
      </c>
      <c r="C37" s="26">
        <v>3.72</v>
      </c>
      <c r="D37" s="26">
        <v>22320</v>
      </c>
      <c r="E37" s="26">
        <f t="shared" si="15"/>
        <v>6696</v>
      </c>
      <c r="F37" s="26">
        <f t="shared" si="16"/>
        <v>4464</v>
      </c>
      <c r="G37" s="28">
        <f t="shared" si="17"/>
        <v>6696</v>
      </c>
      <c r="H37" s="28">
        <f t="shared" si="18"/>
        <v>4464</v>
      </c>
      <c r="I37" s="52"/>
      <c r="J37" s="65"/>
      <c r="K37" s="65"/>
      <c r="L37" s="66"/>
    </row>
    <row r="38" ht="26.6" customHeight="1" spans="1:12">
      <c r="A38" s="27" t="s">
        <v>41</v>
      </c>
      <c r="B38" s="24">
        <v>4</v>
      </c>
      <c r="C38" s="26">
        <v>267.8</v>
      </c>
      <c r="D38" s="26">
        <v>64272</v>
      </c>
      <c r="E38" s="26">
        <f t="shared" si="15"/>
        <v>19281.6</v>
      </c>
      <c r="F38" s="26">
        <f t="shared" si="16"/>
        <v>12854.4</v>
      </c>
      <c r="G38" s="28">
        <f t="shared" si="17"/>
        <v>19281.6</v>
      </c>
      <c r="H38" s="28">
        <f t="shared" si="18"/>
        <v>12854.4</v>
      </c>
      <c r="I38" s="52"/>
      <c r="J38" s="65">
        <v>4.49</v>
      </c>
      <c r="K38" s="65">
        <v>13470</v>
      </c>
      <c r="L38" s="66"/>
    </row>
    <row r="39" ht="31" customHeight="1" spans="1:12">
      <c r="A39" s="27" t="s">
        <v>48</v>
      </c>
      <c r="B39" s="24">
        <v>3</v>
      </c>
      <c r="C39" s="26">
        <v>166.71</v>
      </c>
      <c r="D39" s="26">
        <v>20005.2</v>
      </c>
      <c r="E39" s="26">
        <f t="shared" si="15"/>
        <v>6001.56</v>
      </c>
      <c r="F39" s="26">
        <f t="shared" si="16"/>
        <v>4001.04</v>
      </c>
      <c r="G39" s="28">
        <f t="shared" si="17"/>
        <v>6001.56</v>
      </c>
      <c r="H39" s="28">
        <f t="shared" si="18"/>
        <v>4001.04</v>
      </c>
      <c r="I39" s="52"/>
      <c r="J39" s="65">
        <v>94</v>
      </c>
      <c r="K39" s="65">
        <v>243112.28</v>
      </c>
      <c r="L39" s="66"/>
    </row>
    <row r="40" ht="31" customHeight="1" spans="1:12">
      <c r="A40" s="27" t="s">
        <v>49</v>
      </c>
      <c r="B40" s="24">
        <v>2</v>
      </c>
      <c r="C40" s="26">
        <v>81</v>
      </c>
      <c r="D40" s="26">
        <v>32400</v>
      </c>
      <c r="E40" s="26">
        <f t="shared" si="15"/>
        <v>9720</v>
      </c>
      <c r="F40" s="26">
        <f t="shared" si="16"/>
        <v>6480</v>
      </c>
      <c r="G40" s="28">
        <f t="shared" si="17"/>
        <v>9720</v>
      </c>
      <c r="H40" s="28">
        <f t="shared" si="18"/>
        <v>6480</v>
      </c>
      <c r="I40" s="52"/>
      <c r="J40" s="65">
        <v>34.77</v>
      </c>
      <c r="K40" s="65">
        <v>151808.1</v>
      </c>
      <c r="L40" s="66"/>
    </row>
    <row r="41" ht="31" customHeight="1" spans="1:12">
      <c r="A41" s="23" t="s">
        <v>50</v>
      </c>
      <c r="B41" s="24">
        <v>1</v>
      </c>
      <c r="C41" s="26">
        <v>60</v>
      </c>
      <c r="D41" s="26">
        <v>24000</v>
      </c>
      <c r="E41" s="26">
        <f t="shared" si="15"/>
        <v>7200</v>
      </c>
      <c r="F41" s="26">
        <f t="shared" si="16"/>
        <v>4800</v>
      </c>
      <c r="G41" s="28">
        <f t="shared" si="17"/>
        <v>7200</v>
      </c>
      <c r="H41" s="28">
        <f t="shared" si="18"/>
        <v>4800</v>
      </c>
      <c r="I41" s="52"/>
      <c r="J41" s="65"/>
      <c r="K41" s="65"/>
      <c r="L41" s="66"/>
    </row>
    <row r="42" ht="31" customHeight="1" spans="1:12">
      <c r="A42" s="23" t="s">
        <v>42</v>
      </c>
      <c r="B42" s="24">
        <v>2</v>
      </c>
      <c r="C42" s="26">
        <v>27.09</v>
      </c>
      <c r="D42" s="26">
        <v>10836</v>
      </c>
      <c r="E42" s="26">
        <f t="shared" si="15"/>
        <v>3250.8</v>
      </c>
      <c r="F42" s="26">
        <f t="shared" si="16"/>
        <v>2167.2</v>
      </c>
      <c r="G42" s="28">
        <f t="shared" si="17"/>
        <v>3250.8</v>
      </c>
      <c r="H42" s="28">
        <f t="shared" si="18"/>
        <v>2167.2</v>
      </c>
      <c r="I42" s="52"/>
      <c r="J42" s="65">
        <v>21.5</v>
      </c>
      <c r="K42" s="65">
        <v>78664.4</v>
      </c>
      <c r="L42" s="66"/>
    </row>
    <row r="43" ht="31" customHeight="1" spans="1:12">
      <c r="A43" s="23" t="s">
        <v>47</v>
      </c>
      <c r="B43" s="24">
        <v>1</v>
      </c>
      <c r="C43" s="26">
        <v>13</v>
      </c>
      <c r="D43" s="26">
        <v>4160</v>
      </c>
      <c r="E43" s="26">
        <f t="shared" si="15"/>
        <v>1248</v>
      </c>
      <c r="F43" s="26">
        <f t="shared" si="16"/>
        <v>832</v>
      </c>
      <c r="G43" s="28">
        <f t="shared" si="17"/>
        <v>1248</v>
      </c>
      <c r="H43" s="28">
        <f t="shared" si="18"/>
        <v>832</v>
      </c>
      <c r="I43" s="57"/>
      <c r="J43" s="65">
        <v>13</v>
      </c>
      <c r="K43" s="65">
        <v>31106.4</v>
      </c>
      <c r="L43" s="67"/>
    </row>
    <row r="44" ht="31" customHeight="1" spans="1:12">
      <c r="A44" s="39"/>
      <c r="B44" s="43"/>
      <c r="C44" s="44"/>
      <c r="D44" s="45"/>
      <c r="E44" s="46"/>
      <c r="F44" s="46"/>
      <c r="G44" s="46"/>
      <c r="H44" s="46"/>
      <c r="I44" s="43"/>
      <c r="J44" s="46"/>
      <c r="K44" s="43"/>
      <c r="L44" s="43"/>
    </row>
  </sheetData>
  <mergeCells count="25">
    <mergeCell ref="A2:K2"/>
    <mergeCell ref="A3:B3"/>
    <mergeCell ref="I4:K4"/>
    <mergeCell ref="A21:L21"/>
    <mergeCell ref="A33:L33"/>
    <mergeCell ref="A44:L44"/>
    <mergeCell ref="A4:A5"/>
    <mergeCell ref="B4:B5"/>
    <mergeCell ref="C4:C5"/>
    <mergeCell ref="D4:D5"/>
    <mergeCell ref="E4:E5"/>
    <mergeCell ref="F4:F5"/>
    <mergeCell ref="G4:G5"/>
    <mergeCell ref="H4:H5"/>
    <mergeCell ref="I7:I20"/>
    <mergeCell ref="I23:I32"/>
    <mergeCell ref="I35:I43"/>
    <mergeCell ref="J7:J20"/>
    <mergeCell ref="J23:J32"/>
    <mergeCell ref="K7:K20"/>
    <mergeCell ref="K23:K32"/>
    <mergeCell ref="L4:L5"/>
    <mergeCell ref="L6:L20"/>
    <mergeCell ref="L22:L32"/>
    <mergeCell ref="L34:L43"/>
  </mergeCells>
  <pageMargins left="0.75" right="0.75" top="1" bottom="1" header="0.5" footer="0.5"/>
  <pageSetup paperSize="8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中央政策性农业险种</vt:lpstr>
      <vt:lpstr>省级财政补贴的特色农业险种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cp:lastPrinted>2020-09-27T02:11:00Z</cp:lastPrinted>
  <dcterms:modified xsi:type="dcterms:W3CDTF">2025-11-05T02:52:31Z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4E3B5B121FB946888E46210C83F4A076_13</vt:lpwstr>
  </property>
  <property fmtid="{D5CDD505-2E9C-101B-9397-08002B2CF9AE}" pid="3" name="KSOProductBuildVer">
    <vt:lpwstr>2052-12.8.2.19315</vt:lpwstr>
  </property>
</Properties>
</file>