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 firstSheet="3" activeTab="4"/>
  </bookViews>
  <sheets>
    <sheet name="表1、2023年全区公共（调整）" sheetId="1" r:id="rId1"/>
    <sheet name="表2、2023年区本级公共（调整）" sheetId="2" r:id="rId2"/>
    <sheet name="表3、2023年全区基金（调整）" sheetId="3" r:id="rId3"/>
    <sheet name="表4、2023年区本级基金（调整）" sheetId="4" r:id="rId4"/>
    <sheet name="表5、2023年全区公共财政（调整明细） " sheetId="5" r:id="rId5"/>
    <sheet name="表6、2023年本级公共财政（调整明细）" sheetId="6" r:id="rId6"/>
    <sheet name="表7、2023年全区基金（调整明细）" sheetId="7" r:id="rId7"/>
    <sheet name="表8、2023年区本级基金（调整明细）" sheetId="8" r:id="rId8"/>
    <sheet name="表9、2023年全区政府经济分类（调整明细）" sheetId="9" r:id="rId9"/>
    <sheet name="表10、2023年本级政府经济分类（调整明细）" sheetId="10" r:id="rId10"/>
    <sheet name="表11、2023年全区三保分类（调整明细）" sheetId="11" r:id="rId11"/>
    <sheet name="表12、2023年本级三保分类（调整明细）" sheetId="12" r:id="rId12"/>
  </sheets>
  <definedNames>
    <definedName name="_xlnm.Print_Area" localSheetId="2">'表3、2023年全区基金（调整）'!$A$1:$D$51</definedName>
    <definedName name="_xlnm.Print_Area" localSheetId="3">'表4、2023年区本级基金（调整）'!$A$1:$D$51</definedName>
    <definedName name="_xlnm.Print_Area" localSheetId="6">'表7、2023年全区基金（调整明细）'!$A$1:$C$30</definedName>
    <definedName name="_xlnm.Print_Area" localSheetId="7">'表8、2023年区本级基金（调整明细）'!$A$1:$C$28</definedName>
    <definedName name="_xlnm.Print_Area" localSheetId="8">'表9、2023年全区政府经济分类（调整明细）'!$A$1:$B$61</definedName>
    <definedName name="_xlnm.Print_Titles" localSheetId="8">'表9、2023年全区政府经济分类（调整明细）'!$A$1:$H$4</definedName>
    <definedName name="_xlnm.Print_Area" localSheetId="9">'表10、2023年本级政府经济分类（调整明细）'!$A$1:$B$60</definedName>
    <definedName name="_xlnm.Print_Titles" localSheetId="9">'表10、2023年本级政府经济分类（调整明细）'!$A$1:$H$4</definedName>
    <definedName name="_xlnm.Print_Area" localSheetId="10">'表11、2023年全区三保分类（调整明细）'!$A$1:$B$63</definedName>
    <definedName name="_xlnm.Print_Titles" localSheetId="10">'表11、2023年全区三保分类（调整明细）'!$A$1:$H$4</definedName>
    <definedName name="_xlnm.Print_Area" localSheetId="11">'表12、2023年本级三保分类（调整明细）'!$A$1:$B$63</definedName>
    <definedName name="_xlnm.Print_Titles" localSheetId="11">'表12、2023年本级三保分类（调整明细）'!$A$1:$H$4</definedName>
    <definedName name="_xlnm.Print_Area" localSheetId="4">'表5、2023年全区公共财政（调整明细） '!$A$1:$B$462</definedName>
    <definedName name="_xlnm.Print_Titles" localSheetId="4">'表5、2023年全区公共财政（调整明细） '!$A$1:$H$4</definedName>
    <definedName name="_xlnm.Print_Area" localSheetId="5">'表6、2023年本级公共财政（调整明细）'!$A$1:$B$450</definedName>
    <definedName name="_xlnm.Print_Titles" localSheetId="5">'表6、2023年本级公共财政（调整明细）'!$A$1:$E$4</definedName>
  </definedNames>
  <calcPr calcId="144525" concurrentCalc="0"/>
</workbook>
</file>

<file path=xl/comments1.xml><?xml version="1.0" encoding="utf-8"?>
<comments xmlns="http://schemas.openxmlformats.org/spreadsheetml/2006/main">
  <authors>
    <author>lduser1</author>
  </authors>
  <commentList>
    <comment ref="A53" authorId="0">
      <text>
        <r>
          <rPr>
            <sz val="9"/>
            <color indexed="81"/>
            <rFont val="宋体"/>
            <charset val="134"/>
          </rPr>
          <t xml:space="preserve">lduser1:
2012年科目名称改动</t>
        </r>
      </text>
    </comment>
  </commentList>
</comments>
</file>

<file path=xl/comments2.xml><?xml version="1.0" encoding="utf-8"?>
<comments xmlns="http://schemas.openxmlformats.org/spreadsheetml/2006/main">
  <authors>
    <author>lduser1</author>
  </authors>
  <commentList>
    <comment ref="A53" authorId="0">
      <text>
        <r>
          <rPr>
            <sz val="9"/>
            <color indexed="81"/>
            <rFont val="宋体"/>
            <charset val="134"/>
          </rPr>
          <t xml:space="preserve">lduser1:
2012年科目名称改动</t>
        </r>
      </text>
    </comment>
  </commentList>
</comments>
</file>

<file path=xl/sharedStrings.xml><?xml version="1.0" encoding="utf-8"?>
<sst xmlns="http://schemas.openxmlformats.org/spreadsheetml/2006/main" count="650">
  <si>
    <t>表一</t>
  </si>
  <si>
    <t>2023年全区全年一般公共财政收支调整预算</t>
  </si>
  <si>
    <t>单位：万元</t>
  </si>
  <si>
    <t>项目</t>
  </si>
  <si>
    <t>年初预算数</t>
  </si>
  <si>
    <t>调整预算数</t>
  </si>
  <si>
    <t>增减</t>
  </si>
  <si>
    <t>　一、税收收入</t>
  </si>
  <si>
    <t xml:space="preserve">        增值税</t>
  </si>
  <si>
    <t xml:space="preserve">        企业所得税</t>
  </si>
  <si>
    <t xml:space="preserve">        个人所得税</t>
  </si>
  <si>
    <t xml:space="preserve">        资源税</t>
  </si>
  <si>
    <t xml:space="preserve">        城市维护建设税</t>
  </si>
  <si>
    <t xml:space="preserve">        房产税</t>
  </si>
  <si>
    <t xml:space="preserve">        印花税</t>
  </si>
  <si>
    <t xml:space="preserve">        城镇土地使用税</t>
  </si>
  <si>
    <t xml:space="preserve">        土地增值税</t>
  </si>
  <si>
    <t xml:space="preserve">        车船税</t>
  </si>
  <si>
    <t xml:space="preserve">        契税</t>
  </si>
  <si>
    <t xml:space="preserve">        环境保护税</t>
  </si>
  <si>
    <t>　　2.非税收入</t>
  </si>
  <si>
    <t xml:space="preserve">        专项收入</t>
  </si>
  <si>
    <t xml:space="preserve">        行政事业性收费收入</t>
  </si>
  <si>
    <t xml:space="preserve">        罚没收入</t>
  </si>
  <si>
    <t xml:space="preserve">        国有资本经营收入</t>
  </si>
  <si>
    <t xml:space="preserve">        国有资源（资产）有偿使用收入</t>
  </si>
  <si>
    <t xml:space="preserve">        政府住房基金收入</t>
  </si>
  <si>
    <t xml:space="preserve">        其他收入</t>
  </si>
  <si>
    <t>收入合计</t>
  </si>
  <si>
    <t xml:space="preserve">  上级补助收入</t>
  </si>
  <si>
    <t xml:space="preserve">  动用预算稳定调节基金</t>
  </si>
  <si>
    <t xml:space="preserve">  地方政府一般债券收入(新增)</t>
  </si>
  <si>
    <t xml:space="preserve">  地方政府一般债券收入(再融资债券)</t>
  </si>
  <si>
    <t xml:space="preserve">  调入资金</t>
  </si>
  <si>
    <t xml:space="preserve">  上年政策性专项结转使用</t>
  </si>
  <si>
    <t>收  入  总  计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</si>
  <si>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</si>
  <si>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</si>
  <si>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</si>
  <si>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</si>
  <si>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</si>
  <si>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</si>
  <si>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</si>
  <si>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</si>
  <si>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</si>
  <si>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</si>
  <si>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</si>
  <si>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</si>
  <si>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</si>
  <si>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</si>
  <si>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</si>
  <si>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</si>
  <si>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</si>
  <si>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</si>
  <si>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</si>
  <si>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</si>
  <si>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</si>
  <si>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</si>
  <si>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</si>
  <si>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二十四、债务发行费支出</t>
  </si>
  <si>
    <t>公共财政支出合计</t>
  </si>
  <si>
    <t xml:space="preserve">  上解上级支出</t>
  </si>
  <si>
    <t xml:space="preserve">  安排预算稳定调节基金</t>
  </si>
  <si>
    <t xml:space="preserve">  债务还本支出</t>
  </si>
  <si>
    <t xml:space="preserve">  专项政策性结转下年使用</t>
  </si>
  <si>
    <t xml:space="preserve">  调出资金</t>
  </si>
  <si>
    <t xml:space="preserve">  援助其他地区支出</t>
  </si>
  <si>
    <t xml:space="preserve">  本年净结余</t>
  </si>
  <si>
    <t>支  出  总  计</t>
  </si>
  <si>
    <t>表二</t>
  </si>
  <si>
    <t>2023年区本级全年一般公共财政收支调整预算</t>
  </si>
  <si>
    <t xml:space="preserve">  镇街上解</t>
  </si>
  <si>
    <t xml:space="preserve">  对镇街体制返还和一般性转移支付</t>
  </si>
  <si>
    <t>表三</t>
  </si>
  <si>
    <t>2023年全区全年政府性基金预算收支表</t>
  </si>
  <si>
    <t>金额：万元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</si>
  <si>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</si>
  <si>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一、国有土地使用权出让收入</t>
  </si>
  <si>
    <t>二、城市基础设施配套费收入</t>
  </si>
  <si>
    <t>三、污水处理费收入</t>
  </si>
  <si>
    <t>转移性收入</t>
  </si>
  <si>
    <t xml:space="preserve">    政府性基金转移收入</t>
  </si>
  <si>
    <t xml:space="preserve">    　政府性基金补助收入</t>
  </si>
  <si>
    <t xml:space="preserve">    　政府性基金上解收入</t>
  </si>
  <si>
    <t xml:space="preserve">    上年结余收入</t>
  </si>
  <si>
    <t xml:space="preserve">    调入资金</t>
  </si>
  <si>
    <t xml:space="preserve"> 地方政府专项债务转贷收入(新增)</t>
  </si>
  <si>
    <t xml:space="preserve"> 地方政府专项债务转贷收入(再融资)</t>
  </si>
  <si>
    <t>收入总计</t>
  </si>
  <si>
    <t>一、社会保障和就业支出</t>
  </si>
  <si>
    <t xml:space="preserve">    大中型水库移民后期扶持基金支出</t>
  </si>
  <si>
    <t xml:space="preserve">    小型水库移民扶助基金及对应专项债务收入安排的支出</t>
  </si>
  <si>
    <t>二、城乡社区支出</t>
  </si>
  <si>
    <t xml:space="preserve">    国有土地使用权出让收入安排的支出</t>
  </si>
  <si>
    <t xml:space="preserve">    城市基础设施配套费安排的支出</t>
  </si>
  <si>
    <t xml:space="preserve">    污水处理费及安排的支出</t>
  </si>
  <si>
    <t>三、农林水支出</t>
  </si>
  <si>
    <t xml:space="preserve">    新菜地开发建设基金及对应专项债务收入安排的支出</t>
  </si>
  <si>
    <t xml:space="preserve">    国家重大水利工程建设基金及对应专项债务收入安排的支出</t>
  </si>
  <si>
    <t xml:space="preserve">    水土保持补偿费安排的支出</t>
  </si>
  <si>
    <t>四、其他支出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</si>
  <si>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</si>
  <si>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</si>
  <si>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</si>
  <si>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五、债务付息支出</t>
  </si>
  <si>
    <t xml:space="preserve">    地方政府专项债务付息支出</t>
  </si>
  <si>
    <t>六、债务发行费支出</t>
  </si>
  <si>
    <t xml:space="preserve">    地方政府专项债务发行费支出</t>
  </si>
  <si>
    <t>七、抗疫特别国债安排的支出</t>
  </si>
  <si>
    <t xml:space="preserve">    基础设施建设</t>
  </si>
  <si>
    <t>支出合计</t>
  </si>
  <si>
    <t>转移性支出</t>
  </si>
  <si>
    <t xml:space="preserve">    政府性基金转移支付</t>
  </si>
  <si>
    <t xml:space="preserve">    　政府性基金转移支付支出</t>
  </si>
  <si>
    <t xml:space="preserve">    　政府性基金上解支出</t>
  </si>
  <si>
    <t xml:space="preserve">    调出资金</t>
  </si>
  <si>
    <t xml:space="preserve">    国有土地使用权出让金债务还本支出</t>
  </si>
  <si>
    <t xml:space="preserve">    年终结余</t>
  </si>
  <si>
    <t>支出总计</t>
  </si>
  <si>
    <t>表四</t>
  </si>
  <si>
    <t>2023年区本级全年政府性基金预算收支表</t>
  </si>
  <si>
    <t>表五</t>
  </si>
  <si>
    <t>2023年马尾区全年一般公共财政支出计划情况明细表</t>
  </si>
  <si>
    <t>科目名称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</si>
  <si>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</si>
  <si>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</si>
  <si>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</si>
  <si>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</si>
  <si>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</si>
  <si>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</si>
  <si>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代表工作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</si>
  <si>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</si>
  <si>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</si>
  <si>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</si>
  <si>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</si>
  <si>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</si>
  <si>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</si>
  <si>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</si>
  <si>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</si>
  <si>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</si>
  <si>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</si>
  <si>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</si>
  <si>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</si>
  <si>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社会事业发展规划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</si>
  <si>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</si>
  <si>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</si>
  <si>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</si>
  <si>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</si>
  <si>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</si>
  <si>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</si>
  <si>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</si>
  <si>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</si>
  <si>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</si>
  <si>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财政国库业务</t>
  </si>
  <si>
    <t xml:space="preserve">      信息化建设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</si>
  <si>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</si>
  <si>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</si>
  <si>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</si>
  <si>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</si>
  <si>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</si>
  <si>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</si>
  <si>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海关事务</t>
  </si>
  <si>
    <t xml:space="preserve">      口岸管理</t>
  </si>
  <si>
    <t xml:space="preserve">      其他海关事务支出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</si>
  <si>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</si>
  <si>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</si>
  <si>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</si>
  <si>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</si>
  <si>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</si>
  <si>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</si>
  <si>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</si>
  <si>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</si>
  <si>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</si>
  <si>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</si>
  <si>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</si>
  <si>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</si>
  <si>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</si>
  <si>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</si>
  <si>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</si>
  <si>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</si>
  <si>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</si>
  <si>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</si>
  <si>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</si>
  <si>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</si>
  <si>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</si>
  <si>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</si>
  <si>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</si>
  <si>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</si>
  <si>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</si>
  <si>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</si>
  <si>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</si>
  <si>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</si>
  <si>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市场主体管理</t>
  </si>
  <si>
    <t xml:space="preserve">      质量基础</t>
  </si>
  <si>
    <t xml:space="preserve">      食品安全监管</t>
  </si>
  <si>
    <t xml:space="preserve">      其他市场监督管理事务</t>
  </si>
  <si>
    <t xml:space="preserve">    其他一般公共服务支出(款)</t>
  </si>
  <si>
    <t xml:space="preserve">      其他一般公共服务支出(项)</t>
  </si>
  <si>
    <t xml:space="preserve">  国防支出</t>
  </si>
  <si>
    <t xml:space="preserve">    国防动员</t>
  </si>
  <si>
    <t xml:space="preserve">      兵役征集</t>
  </si>
  <si>
    <t xml:space="preserve">      人民防空</t>
  </si>
  <si>
    <t xml:space="preserve">      民兵</t>
  </si>
  <si>
    <t xml:space="preserve">      边海防</t>
  </si>
  <si>
    <t xml:space="preserve">      其他国防动员支出</t>
  </si>
  <si>
    <t xml:space="preserve">    其他国防支出（款）</t>
  </si>
  <si>
    <t xml:space="preserve">      其他国防支出(项)</t>
  </si>
  <si>
    <t xml:space="preserve">  公共安全支出</t>
  </si>
  <si>
    <t xml:space="preserve">    公安</t>
  </si>
  <si>
    <t xml:space="preserve">      特别业务</t>
  </si>
  <si>
    <t xml:space="preserve">      其他公安支出</t>
  </si>
  <si>
    <t xml:space="preserve">    国家安全</t>
  </si>
  <si>
    <t xml:space="preserve">      其他国家安全支出</t>
  </si>
  <si>
    <t xml:space="preserve">    法院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</si>
  <si>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</si>
  <si>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</si>
  <si>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</si>
  <si>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</si>
  <si>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</si>
  <si>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公共法律服务</t>
  </si>
  <si>
    <t xml:space="preserve">      社区矫正</t>
  </si>
  <si>
    <t xml:space="preserve">      其他司法支出</t>
  </si>
  <si>
    <t xml:space="preserve">    其他公共安全支出（款）</t>
  </si>
  <si>
    <t xml:space="preserve">      其他公共安全支出(项)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</si>
  <si>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</si>
  <si>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</si>
  <si>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</si>
  <si>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</si>
  <si>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</si>
  <si>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</si>
  <si>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</si>
  <si>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</si>
  <si>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</si>
  <si>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</si>
  <si>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中等职业教育</t>
  </si>
  <si>
    <t xml:space="preserve">    特殊教育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</si>
  <si>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</si>
  <si>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</si>
  <si>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</si>
  <si>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</si>
  <si>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</si>
  <si>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</si>
  <si>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其他教育支出（款）</t>
  </si>
  <si>
    <t xml:space="preserve">      其他教育支出(项)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</si>
  <si>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</si>
  <si>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</si>
  <si>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</si>
  <si>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</si>
  <si>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科技人才队伍建设</t>
  </si>
  <si>
    <t xml:space="preserve">    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</si>
  <si>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</si>
  <si>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</si>
  <si>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</si>
  <si>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科学技术普及</t>
  </si>
  <si>
    <t xml:space="preserve">      科普活动</t>
  </si>
  <si>
    <t xml:space="preserve">    其他科学技术支出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</si>
  <si>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</si>
  <si>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</si>
  <si>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</si>
  <si>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</si>
  <si>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文化活动</t>
  </si>
  <si>
    <t xml:space="preserve">      群众文化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</si>
  <si>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</si>
  <si>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</si>
  <si>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</si>
  <si>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</si>
  <si>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</si>
  <si>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</si>
  <si>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</si>
  <si>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</si>
  <si>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</si>
  <si>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</si>
  <si>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</si>
  <si>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</si>
  <si>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</si>
  <si>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</si>
  <si>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</si>
  <si>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新闻出版电影</t>
  </si>
  <si>
    <t xml:space="preserve">      其他新闻出版电影支出</t>
  </si>
  <si>
    <t xml:space="preserve">    广播电视</t>
  </si>
  <si>
    <t xml:space="preserve">      其他广播电视支出</t>
  </si>
  <si>
    <t xml:space="preserve">    其他文化体育与传媒支出(款)</t>
  </si>
  <si>
    <t xml:space="preserve">      文化产业发展专项支出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</si>
  <si>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</si>
  <si>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</si>
  <si>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</si>
  <si>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社会保险业务管理事务</t>
  </si>
  <si>
    <t xml:space="preserve">      社会保险经办机构</t>
  </si>
  <si>
    <t xml:space="preserve">      公共就业服务和职业技能鉴定机构</t>
  </si>
  <si>
    <t xml:space="preserve">      劳动人事争议调节仲裁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</si>
  <si>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</si>
  <si>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</si>
  <si>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</si>
  <si>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</si>
  <si>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</si>
  <si>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</si>
  <si>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</si>
  <si>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</si>
  <si>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</si>
  <si>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</si>
  <si>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</si>
  <si>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</si>
  <si>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</si>
  <si>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</si>
  <si>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就业补助</t>
  </si>
  <si>
    <t xml:space="preserve">      其他就业补助支出</t>
  </si>
  <si>
    <t xml:space="preserve">    抚恤</t>
  </si>
  <si>
    <t xml:space="preserve">      死亡抚恤</t>
  </si>
  <si>
    <t xml:space="preserve">      义务兵优待</t>
  </si>
  <si>
    <t xml:space="preserve">      其他优抚支出</t>
  </si>
  <si>
    <t xml:space="preserve">    退役安置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</si>
  <si>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</si>
  <si>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</si>
  <si>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</si>
  <si>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</si>
  <si>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</si>
  <si>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养老服务</t>
  </si>
  <si>
    <t xml:space="preserve">      其他社会福利支出</t>
  </si>
  <si>
    <t xml:space="preserve">    残疾人事业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</si>
  <si>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</si>
  <si>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</si>
  <si>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</si>
  <si>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</si>
  <si>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</si>
  <si>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</si>
  <si>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</si>
  <si>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</si>
  <si>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</si>
  <si>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</si>
  <si>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</si>
  <si>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</si>
  <si>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</si>
  <si>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</si>
  <si>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</si>
  <si>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</si>
  <si>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退役军人管理事务</t>
  </si>
  <si>
    <t xml:space="preserve">      拥军优属</t>
  </si>
  <si>
    <t xml:space="preserve">      其他退役军人事务管理支出</t>
  </si>
  <si>
    <t xml:space="preserve">    其他社会保障和就业支出(款)</t>
  </si>
  <si>
    <t xml:space="preserve">      其他社会保障和就业支出（项）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</si>
  <si>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</si>
  <si>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</si>
  <si>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</si>
  <si>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</si>
  <si>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</si>
  <si>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</si>
  <si>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</si>
  <si>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</si>
  <si>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</si>
  <si>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</si>
  <si>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</si>
  <si>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</si>
  <si>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妇幼保健机构</t>
  </si>
  <si>
    <t xml:space="preserve">      基本公共卫生服务</t>
  </si>
  <si>
    <t xml:space="preserve">      突发公共卫生事件应急处理</t>
  </si>
  <si>
    <t xml:space="preserve">      其他公共卫生支出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</si>
  <si>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</si>
  <si>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</si>
  <si>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</si>
  <si>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</si>
  <si>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</si>
  <si>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</si>
  <si>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</si>
  <si>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</si>
  <si>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</si>
  <si>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</si>
  <si>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医疗保障管理事务</t>
  </si>
  <si>
    <t xml:space="preserve">      其他医疗保障管理事务支出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</si>
  <si>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</si>
  <si>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</si>
  <si>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</si>
  <si>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</si>
  <si>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</si>
  <si>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能源管理事务</t>
  </si>
  <si>
    <t xml:space="preserve">      其他能源管理事务支出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</si>
  <si>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</si>
  <si>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</si>
  <si>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</si>
  <si>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</si>
  <si>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市政公用行业市场监管</t>
  </si>
  <si>
    <t xml:space="preserve">      其他城乡社区管理事务支出</t>
  </si>
  <si>
    <t xml:space="preserve">    城乡社区规划与管理（款）</t>
  </si>
  <si>
    <t xml:space="preserve">      城乡社区规划与管理（项）</t>
  </si>
  <si>
    <t xml:space="preserve">    城乡社区公共设施</t>
  </si>
  <si>
    <t xml:space="preserve">      其他城乡社区公共设施支出</t>
  </si>
  <si>
    <t xml:space="preserve">    城乡社区环境卫生（款）</t>
  </si>
  <si>
    <t xml:space="preserve">      城乡社区环境卫生（项）</t>
  </si>
  <si>
    <t xml:space="preserve">    建设市场管理与监督（款）</t>
  </si>
  <si>
    <t xml:space="preserve">      建设市场管理与监督（项）</t>
  </si>
  <si>
    <t xml:space="preserve">    其他城乡社区支出（款）</t>
  </si>
  <si>
    <t xml:space="preserve">      其他城乡社区支出（项）</t>
  </si>
  <si>
    <t xml:space="preserve">  农林水支出</t>
  </si>
  <si>
    <t xml:space="preserve">    农业农村</t>
  </si>
  <si>
    <t xml:space="preserve">      病虫害控制</t>
  </si>
  <si>
    <t xml:space="preserve">      农产品质量安全</t>
  </si>
  <si>
    <t xml:space="preserve">      执法监管</t>
  </si>
  <si>
    <t xml:space="preserve">      行业业务管理</t>
  </si>
  <si>
    <t xml:space="preserve">      农村合作经济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</si>
  <si>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</si>
  <si>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</si>
  <si>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</si>
  <si>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</si>
  <si>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湿地保护</t>
  </si>
  <si>
    <t xml:space="preserve">      林业草原防灾减灾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</si>
  <si>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</si>
  <si>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</si>
  <si>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</si>
  <si>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</si>
  <si>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</si>
  <si>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水土保持</t>
  </si>
  <si>
    <t xml:space="preserve">      防汛</t>
  </si>
  <si>
    <t xml:space="preserve">      其他水利支出</t>
  </si>
  <si>
    <t xml:space="preserve">    农村综合改革</t>
  </si>
  <si>
    <t xml:space="preserve">      对村民委员会和村党支部的补助</t>
  </si>
  <si>
    <t xml:space="preserve">    其他农林水事务支出（款）</t>
  </si>
  <si>
    <t xml:space="preserve">      其他农林水事务支出（项）</t>
  </si>
  <si>
    <t xml:space="preserve">  交通运输支出</t>
  </si>
  <si>
    <t xml:space="preserve">    公路水路运输</t>
  </si>
  <si>
    <t xml:space="preserve">      公路养护</t>
  </si>
  <si>
    <t xml:space="preserve">      其他公路水路运输支出</t>
  </si>
  <si>
    <t xml:space="preserve">    其他交通运输支出（款）</t>
  </si>
  <si>
    <t xml:space="preserve">      公共交通运营补助</t>
  </si>
  <si>
    <t xml:space="preserve">      其他交通运输支出（项）</t>
  </si>
  <si>
    <t xml:space="preserve">  资源勘探工业信息等支出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</si>
  <si>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</si>
  <si>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</si>
  <si>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</si>
  <si>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其他支持中小企业发展和管理支出</t>
  </si>
  <si>
    <t xml:space="preserve">    其他资源勘探工业信息等支出(款)</t>
  </si>
  <si>
    <t xml:space="preserve">      其他资源勘探工业信息等支出(项)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</si>
  <si>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</si>
  <si>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</si>
  <si>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</si>
  <si>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</si>
  <si>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</si>
  <si>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其他商业服务业等支出(款)</t>
  </si>
  <si>
    <t xml:space="preserve">      其他商业服务业等支出(项)</t>
  </si>
  <si>
    <t xml:space="preserve">  金融支出</t>
  </si>
  <si>
    <t xml:space="preserve">    金融部门监管支出</t>
  </si>
  <si>
    <t xml:space="preserve">      金融部门其他监管支出</t>
  </si>
  <si>
    <t xml:space="preserve">  自然资源海洋气象等支出</t>
  </si>
  <si>
    <t xml:space="preserve">    自然资源事务</t>
  </si>
  <si>
    <t xml:space="preserve">      自然资源利用与保护</t>
  </si>
  <si>
    <t xml:space="preserve">      自然资源社会公益服务</t>
  </si>
  <si>
    <t xml:space="preserve">      自然资源调查预确权登记</t>
  </si>
  <si>
    <t xml:space="preserve">      土地资源储备支出</t>
  </si>
  <si>
    <t xml:space="preserve">      其他自然资源事务支出</t>
  </si>
  <si>
    <t xml:space="preserve">    气象事务</t>
  </si>
  <si>
    <t xml:space="preserve">      气象事业机构</t>
  </si>
  <si>
    <t xml:space="preserve">      其他气象事务支出</t>
  </si>
  <si>
    <t xml:space="preserve">  住房保障支出</t>
  </si>
  <si>
    <t xml:space="preserve">    保障性安居工程支出</t>
  </si>
  <si>
    <t xml:space="preserve">      公共租赁住房</t>
  </si>
  <si>
    <t xml:space="preserve">      其他保障性安居工程支出</t>
  </si>
  <si>
    <t xml:space="preserve">    城乡社区住宅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</si>
  <si>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</si>
  <si>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</si>
  <si>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</si>
  <si>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信息统计</t>
  </si>
  <si>
    <t xml:space="preserve">      专项业务活动</t>
  </si>
  <si>
    <t xml:space="preserve">      粮食风险基金</t>
  </si>
  <si>
    <t xml:space="preserve">      设施建设</t>
  </si>
  <si>
    <t xml:space="preserve">      其他粮油物资事务支出</t>
  </si>
  <si>
    <t xml:space="preserve">    重要商品储备</t>
  </si>
  <si>
    <t xml:space="preserve">      应急物资储备</t>
  </si>
  <si>
    <t xml:space="preserve">  灾害防治及应急管理支出</t>
  </si>
  <si>
    <t xml:space="preserve">    应急管理事务</t>
  </si>
  <si>
    <t xml:space="preserve">      安全监管</t>
  </si>
  <si>
    <t xml:space="preserve">      应急救援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</si>
  <si>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</si>
  <si>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</si>
  <si>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</si>
  <si>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</si>
  <si>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地震事务</t>
  </si>
  <si>
    <t xml:space="preserve">      地震应急救援</t>
  </si>
  <si>
    <t xml:space="preserve">    自然灾害防治</t>
  </si>
  <si>
    <t xml:space="preserve">      地质灾害防治</t>
  </si>
  <si>
    <t xml:space="preserve">      其他自然灾害防治支出</t>
  </si>
  <si>
    <t xml:space="preserve">    自然灾害救灾及恢复重建支出</t>
  </si>
  <si>
    <t xml:space="preserve">      其他自然灾害生活救助支出</t>
  </si>
  <si>
    <t xml:space="preserve">    其他灾害防治及应急管理支出</t>
  </si>
  <si>
    <t xml:space="preserve">      其他灾害防治及应急管理支出</t>
  </si>
  <si>
    <t xml:space="preserve">  预备费</t>
  </si>
  <si>
    <t xml:space="preserve">  其他支出</t>
  </si>
  <si>
    <t xml:space="preserve">    年初预留</t>
  </si>
  <si>
    <t xml:space="preserve">      年初预留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</si>
  <si>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</si>
  <si>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</si>
  <si>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</si>
  <si>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</si>
  <si>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</si>
  <si>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债务发行费支出</t>
  </si>
  <si>
    <t xml:space="preserve">    地方政府一般债务发行费支出</t>
  </si>
  <si>
    <t xml:space="preserve">  转移性支出</t>
  </si>
  <si>
    <t xml:space="preserve">    上解资金</t>
  </si>
  <si>
    <t xml:space="preserve">      体制上解支出</t>
  </si>
  <si>
    <t xml:space="preserve">      专项上解支出</t>
  </si>
  <si>
    <t xml:space="preserve">      一般公共预算年终结余</t>
  </si>
  <si>
    <t xml:space="preserve">    安排预算稳定调节基金</t>
  </si>
  <si>
    <t xml:space="preserve">    地方政府一般债务还本支出</t>
  </si>
  <si>
    <t xml:space="preserve">      地方政府一般债券还本支出</t>
  </si>
  <si>
    <t>表六</t>
  </si>
  <si>
    <t>2023年马尾区本级全年一般公共财政支出计划情况明细表</t>
  </si>
  <si>
    <t xml:space="preserve">    优抚对象医疗</t>
  </si>
  <si>
    <t xml:space="preserve">      优抚对象医疗补助</t>
  </si>
  <si>
    <t xml:space="preserve">      水利建设征地及移民支出</t>
  </si>
  <si>
    <t xml:space="preserve">    一般性转移支付</t>
  </si>
  <si>
    <t xml:space="preserve">      均衡性转移支付支出</t>
  </si>
  <si>
    <t xml:space="preserve">      其他一般性转移支付支出</t>
  </si>
  <si>
    <t>表七</t>
  </si>
  <si>
    <t>2023年全区全年政府性基金支出计划情况明细表</t>
  </si>
  <si>
    <t>政府性基金预算支出合计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</si>
  <si>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</si>
  <si>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</si>
  <si>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</si>
  <si>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</si>
  <si>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</si>
  <si>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</si>
  <si>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</si>
  <si>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公共租赁住房支出</t>
  </si>
  <si>
    <t xml:space="preserve">      农业生产发展支出</t>
  </si>
  <si>
    <t xml:space="preserve">      农业农村生态环境支出</t>
  </si>
  <si>
    <t xml:space="preserve">      其他国有土地使用权出让收入安排的支出</t>
  </si>
  <si>
    <t xml:space="preserve">      城市公共设施</t>
  </si>
  <si>
    <t xml:space="preserve">      污水处理设施建设和运营</t>
  </si>
  <si>
    <t xml:space="preserve">      代征手续费</t>
  </si>
  <si>
    <t xml:space="preserve">      其他地方自行试点项目收益专项债务收入安排的支出</t>
  </si>
  <si>
    <t xml:space="preserve">      用于残疾人事业的彩票公益金支出</t>
  </si>
  <si>
    <t xml:space="preserve">      国有土地使用权出让金债务付息支出</t>
  </si>
  <si>
    <t xml:space="preserve">      其他地方自行试点项目收益专项债务付息支出</t>
  </si>
  <si>
    <t xml:space="preserve">  债务发行费用支出</t>
  </si>
  <si>
    <t xml:space="preserve">    地方政府专项债务发行费用支出</t>
  </si>
  <si>
    <t xml:space="preserve">      国有土地使用权出让金债务发行费支出</t>
  </si>
  <si>
    <t>表八</t>
  </si>
  <si>
    <t>2023年区本级全年政府性基金支出计划情况明细表</t>
  </si>
  <si>
    <t>表九</t>
  </si>
  <si>
    <t>2023年马尾区一般公共财政预算政府经济分类支出计划情况明细表</t>
  </si>
  <si>
    <t xml:space="preserve">  机关工资福利支出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</si>
  <si>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</si>
  <si>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</si>
  <si>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</si>
  <si>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</si>
  <si>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机关商品和服务支出</t>
  </si>
  <si>
    <t xml:space="preserve">      办公经费</t>
  </si>
  <si>
    <t xml:space="preserve">      会议费</t>
  </si>
  <si>
    <t xml:space="preserve">      培训费</t>
  </si>
  <si>
    <t xml:space="preserve">      专用材料购置费</t>
  </si>
  <si>
    <t xml:space="preserve">      委托业务费</t>
  </si>
  <si>
    <t xml:space="preserve">      公务接待费</t>
  </si>
  <si>
    <t xml:space="preserve">      因公出国（境）费用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</si>
  <si>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</si>
  <si>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</si>
  <si>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</si>
  <si>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 机关资本性支出（一）</t>
  </si>
  <si>
    <t xml:space="preserve">      基础设施建设</t>
  </si>
  <si>
    <t xml:space="preserve">      公务用车购置</t>
  </si>
  <si>
    <t xml:space="preserve">      设备购置</t>
  </si>
  <si>
    <t xml:space="preserve">      大型修缮</t>
  </si>
  <si>
    <t xml:space="preserve">      其他资本性支出</t>
  </si>
  <si>
    <t xml:space="preserve">  机关资本性支出（二）</t>
  </si>
  <si>
    <t xml:space="preserve">      房屋建筑物购建</t>
  </si>
  <si>
    <t xml:space="preserve">  对事业单位经常性补助</t>
  </si>
  <si>
    <t xml:space="preserve">      工资福利支出</t>
  </si>
  <si>
    <t xml:space="preserve">      商品和服务支出</t>
  </si>
  <si>
    <t xml:space="preserve">  对事业单位资本性补助</t>
  </si>
  <si>
    <t xml:space="preserve">      资本性支出（一）</t>
  </si>
  <si>
    <t xml:space="preserve">      资本性支出（二）</t>
  </si>
  <si>
    <t xml:space="preserve">  对企业补助</t>
  </si>
  <si>
    <t xml:space="preserve">      费用补贴</t>
  </si>
  <si>
    <t xml:space="preserve">      利息补贴</t>
  </si>
  <si>
    <t xml:space="preserve">      其他对企业补助</t>
  </si>
  <si>
    <t xml:space="preserve">  对企业资本性补助</t>
  </si>
  <si>
    <t xml:space="preserve">      对企业资本性支出（一）</t>
  </si>
  <si>
    <t xml:space="preserve">  对个人和家庭补助</t>
  </si>
  <si>
    <t xml:space="preserve">      社会福利和救助</t>
  </si>
  <si>
    <t xml:space="preserve">      助学金</t>
  </si>
  <si>
    <t xml:space="preserve">      离退休费</t>
  </si>
  <si>
    <t xml:space="preserve">      其他对个人和家庭补助</t>
  </si>
  <si>
    <t xml:space="preserve">  对社会保障基金补助</t>
  </si>
  <si>
    <t xml:space="preserve">      对社会保险基金补助</t>
  </si>
  <si>
    <t xml:space="preserve">  债务利息及费用支出</t>
  </si>
  <si>
    <t xml:space="preserve">      国内债务付息</t>
  </si>
  <si>
    <t xml:space="preserve">      国外债务付息</t>
  </si>
  <si>
    <t xml:space="preserve">      国内债务发行费用</t>
  </si>
  <si>
    <t xml:space="preserve">  预备费及预留</t>
  </si>
  <si>
    <t xml:space="preserve">      预备费</t>
  </si>
  <si>
    <t xml:space="preserve">      预留</t>
  </si>
  <si>
    <t xml:space="preserve">      国家赔偿费用支出</t>
  </si>
  <si>
    <t>表十</t>
  </si>
  <si>
    <t>2023年马尾区本级一般公共财政预算政府经济分类支出计划情况明细表</t>
  </si>
  <si>
    <t>表十一</t>
  </si>
  <si>
    <t>2023年马尾区一般公共财政预算三保分类支出计划情况明细表</t>
  </si>
  <si>
    <t>分类项名称</t>
  </si>
  <si>
    <t xml:space="preserve">  保工资</t>
  </si>
  <si>
    <t xml:space="preserve">    在职人员基本工资</t>
  </si>
  <si>
    <t xml:space="preserve">      公检法部门</t>
  </si>
  <si>
    <t xml:space="preserve">      其他行政单位</t>
  </si>
  <si>
    <t xml:space="preserve">      事业单位</t>
  </si>
  <si>
    <t xml:space="preserve">    公务员年终一次性奖金</t>
  </si>
  <si>
    <t xml:space="preserve">    公务员规范津贴补贴</t>
  </si>
  <si>
    <t xml:space="preserve">    公务员基础绩效奖</t>
  </si>
  <si>
    <t xml:space="preserve">    事业单位绩效工资</t>
  </si>
  <si>
    <t xml:space="preserve">    在职工资附加性支出</t>
  </si>
  <si>
    <t xml:space="preserve">    岗位津贴</t>
  </si>
  <si>
    <t xml:space="preserve">    离休人员经费</t>
  </si>
  <si>
    <t xml:space="preserve">  保运转</t>
  </si>
  <si>
    <t xml:space="preserve">    行政部门</t>
  </si>
  <si>
    <t xml:space="preserve">    公检法部门</t>
  </si>
  <si>
    <t xml:space="preserve">    其他部门</t>
  </si>
  <si>
    <t xml:space="preserve">  保民生</t>
  </si>
  <si>
    <t xml:space="preserve">    学前教育幼儿资助</t>
  </si>
  <si>
    <t xml:space="preserve">    城乡义务教育生均公用经费</t>
  </si>
  <si>
    <t xml:space="preserve">      小学</t>
  </si>
  <si>
    <t xml:space="preserve">      初中</t>
  </si>
  <si>
    <t xml:space="preserve">    义务教育阶段特殊教育学校和随班就读残疾学生生均公用经费</t>
  </si>
  <si>
    <t xml:space="preserve">    家庭经济困难学生生活补助</t>
  </si>
  <si>
    <t xml:space="preserve">    普通高中学生资助</t>
  </si>
  <si>
    <t xml:space="preserve">      家庭经济困难学生国家助学金</t>
  </si>
  <si>
    <t xml:space="preserve">      免除家庭经济困难学生学杂费</t>
  </si>
  <si>
    <t xml:space="preserve">    中职教育学生资助</t>
  </si>
  <si>
    <t xml:space="preserve">    博物馆、纪念馆免费开放补助和公共美术馆、图书馆、文化馆站免费开放补助</t>
  </si>
  <si>
    <t xml:space="preserve">    困难群众救助</t>
  </si>
  <si>
    <t xml:space="preserve">      最低生活保障</t>
  </si>
  <si>
    <t xml:space="preserve">      特困人员救助供养</t>
  </si>
  <si>
    <t xml:space="preserve">      特殊儿童群体基本生活保障</t>
  </si>
  <si>
    <t xml:space="preserve">      临时救助</t>
  </si>
  <si>
    <t xml:space="preserve">      流浪乞讨人员救助</t>
  </si>
  <si>
    <t xml:space="preserve">    残疾人补贴</t>
  </si>
  <si>
    <t xml:space="preserve">      困难残疾人生活补贴</t>
  </si>
  <si>
    <t xml:space="preserve">      重度残疾人护理补贴</t>
  </si>
  <si>
    <t xml:space="preserve">    城乡居民基本养老保险</t>
  </si>
  <si>
    <t xml:space="preserve">    财政对企业职工养老保险的补助</t>
  </si>
  <si>
    <t xml:space="preserve">    财政对机关事业单位养老保险的补助</t>
  </si>
  <si>
    <t xml:space="preserve">    老年人福利补贴</t>
  </si>
  <si>
    <t xml:space="preserve">    就业见习补贴</t>
  </si>
  <si>
    <t xml:space="preserve">    优抚对象抚恤和生活补助经费</t>
  </si>
  <si>
    <t xml:space="preserve">    义务兵优待金</t>
  </si>
  <si>
    <t xml:space="preserve">    退役安置支出</t>
  </si>
  <si>
    <t xml:space="preserve">    城乡居民基本医疗保险</t>
  </si>
  <si>
    <t xml:space="preserve">    基本公共卫生服务</t>
  </si>
  <si>
    <t xml:space="preserve">    计划生育支出</t>
  </si>
  <si>
    <t xml:space="preserve">      农村部分计划生育家庭奖励扶助</t>
  </si>
  <si>
    <t xml:space="preserve">      全国计划生育特别扶助制度</t>
  </si>
  <si>
    <t xml:space="preserve">    城乡医疗救助</t>
  </si>
  <si>
    <t xml:space="preserve">    疫情防控支出</t>
  </si>
  <si>
    <t xml:space="preserve">    村级支出</t>
  </si>
  <si>
    <t xml:space="preserve">    其他基本民生支出</t>
  </si>
  <si>
    <t xml:space="preserve">  非三保支出</t>
  </si>
  <si>
    <t>表十二</t>
  </si>
  <si>
    <t>2023年马尾区本级一般公共财政预算三保分类支出计划情况明细表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</si>
</sst>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_ "/>
  </numFmts>
  <fonts count="37">
    <font>
      <sz val="10"/>
      <color indexed="8"/>
      <name val="Arial"/>
      <charset val="0"/>
    </font>
    <font>
      <sz val="12"/>
      <name val="宋体"/>
      <charset val="134"/>
    </font>
    <font>
      <sz val="12"/>
      <name val="楷体_GB2312"/>
      <charset val="134"/>
    </font>
    <font>
      <b/>
      <sz val="16"/>
      <name val="华文中宋"/>
      <charset val="134"/>
    </font>
    <font>
      <b/>
      <sz val="12"/>
      <name val="黑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2"/>
      <name val="黑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3" borderId="9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8" fillId="14" borderId="13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</cellStyleXfs>
  <cellXfs count="97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/>
    <xf numFmtId="177" fontId="3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/>
    <xf numFmtId="0" fontId="9" fillId="0" borderId="2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Alignment="1"/>
    <xf numFmtId="177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/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left" vertical="center"/>
    </xf>
    <xf numFmtId="0" fontId="12" fillId="2" borderId="1" xfId="0" applyNumberFormat="1" applyFont="1" applyFill="1" applyBorder="1" applyAlignment="1" applyProtection="1">
      <alignment horizontal="left" vertical="center"/>
    </xf>
    <xf numFmtId="177" fontId="1" fillId="2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/>
    <xf numFmtId="177" fontId="1" fillId="2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right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3" fillId="0" borderId="0" xfId="0" applyFont="1" applyFill="1" applyBorder="1" applyAlignment="1"/>
    <xf numFmtId="0" fontId="14" fillId="0" borderId="0" xfId="0" applyFont="1" applyFill="1" applyBorder="1" applyAlignment="1"/>
    <xf numFmtId="177" fontId="1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 applyProtection="1">
      <alignment vertical="center"/>
    </xf>
    <xf numFmtId="176" fontId="15" fillId="0" borderId="1" xfId="0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3" fontId="15" fillId="0" borderId="4" xfId="0" applyNumberFormat="1" applyFont="1" applyFill="1" applyBorder="1" applyAlignment="1" applyProtection="1">
      <alignment vertical="center"/>
    </xf>
    <xf numFmtId="176" fontId="15" fillId="0" borderId="4" xfId="0" applyNumberFormat="1" applyFont="1" applyFill="1" applyBorder="1" applyAlignment="1">
      <alignment vertical="center"/>
    </xf>
    <xf numFmtId="176" fontId="15" fillId="0" borderId="3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vertical="center"/>
    </xf>
    <xf numFmtId="176" fontId="15" fillId="0" borderId="4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 applyProtection="1">
      <alignment vertical="center" wrapText="1"/>
    </xf>
    <xf numFmtId="176" fontId="15" fillId="0" borderId="8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3" fontId="15" fillId="0" borderId="1" xfId="0" applyNumberFormat="1" applyFont="1" applyFill="1" applyBorder="1" applyAlignment="1" applyProtection="1">
      <alignment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176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 applyProtection="1">
      <alignment horizontal="left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ill="1"/>
    <xf numFmtId="176" fontId="1" fillId="2" borderId="0" xfId="0" applyNumberFormat="1" applyFont="1" applyFill="1" applyAlignment="1">
      <alignment vertical="center"/>
    </xf>
    <xf numFmtId="176" fontId="0" fillId="0" borderId="0" xfId="0" applyNumberFormat="1"/>
    <xf numFmtId="176" fontId="3" fillId="0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right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/>
    <xf numFmtId="176" fontId="0" fillId="0" borderId="1" xfId="0" applyNumberFormat="1" applyFill="1" applyBorder="1"/>
    <xf numFmtId="0" fontId="1" fillId="0" borderId="1" xfId="0" applyFont="1" applyFill="1" applyBorder="1" applyAlignment="1">
      <alignment vertical="center"/>
    </xf>
    <xf numFmtId="176" fontId="15" fillId="0" borderId="1" xfId="0" applyNumberFormat="1" applyFont="1" applyFill="1" applyBorder="1" applyAlignment="1" applyProtection="1">
      <alignment horizontal="left" vertical="center"/>
      <protection locked="0"/>
    </xf>
    <xf numFmtId="176" fontId="5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/>
    <xf numFmtId="176" fontId="5" fillId="2" borderId="1" xfId="0" applyNumberFormat="1" applyFont="1" applyFill="1" applyBorder="1" applyAlignment="1"/>
    <xf numFmtId="176" fontId="12" fillId="0" borderId="0" xfId="0" applyNumberFormat="1" applyFont="1"/>
    <xf numFmtId="176" fontId="16" fillId="2" borderId="1" xfId="0" applyNumberFormat="1" applyFont="1" applyFill="1" applyBorder="1" applyAlignment="1">
      <alignment vertical="center"/>
    </xf>
    <xf numFmtId="176" fontId="15" fillId="2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1:P67"/>
  <sheetViews>
    <sheetView showZeros="0" zoomScale="90" zoomScaleNormal="90" topLeftCell="A9" workbookViewId="0">
      <selection activeCell="C36" sqref="C36"/>
    </sheetView>
  </sheetViews>
  <sheetFormatPr defaultColWidth="9.13333333333333" defaultRowHeight="14.25"/>
  <cols>
    <col min="1" max="1" width="48.8761904761905" style="82" customWidth="1"/>
    <col min="2" max="2" width="14.6095238095238" style="82" customWidth="1"/>
    <col min="3" max="3" width="14" style="82" customWidth="1"/>
    <col min="4" max="4" width="13.7904761904762" style="83" customWidth="1"/>
    <col min="5" max="5" width="9.13333333333333" style="83"/>
    <col min="6" max="6" width="7.71428571428571" style="83" customWidth="1"/>
    <col min="7" max="16384" width="9.13333333333333" style="83"/>
  </cols>
  <sheetData>
    <row r="1" s="81" customFormat="1" spans="1:3">
      <c r="A1" s="22" t="s">
        <v>0</v>
      </c>
      <c r="B1" s="22"/>
      <c r="C1" s="82"/>
    </row>
    <row r="2" s="81" customFormat="1" ht="23" customHeight="1" spans="1:4">
      <c r="A2" s="84" t="s">
        <v>1</v>
      </c>
      <c r="B2" s="84"/>
      <c r="C2" s="84"/>
      <c r="D2" s="84"/>
    </row>
    <row r="3" s="81" customFormat="1" ht="19" customHeight="1" spans="1:4">
      <c r="A3" s="22"/>
      <c r="B3" s="22"/>
      <c r="D3" s="85" t="s">
        <v>2</v>
      </c>
    </row>
    <row r="4" s="81" customFormat="1" ht="24" customHeight="1" spans="1:4">
      <c r="A4" s="47" t="s">
        <v>3</v>
      </c>
      <c r="B4" s="47" t="s">
        <v>4</v>
      </c>
      <c r="C4" s="86" t="s">
        <v>5</v>
      </c>
      <c r="D4" s="47" t="s">
        <v>6</v>
      </c>
    </row>
    <row r="5" s="81" customFormat="1" spans="1:4">
      <c r="A5" s="87" t="s">
        <v>7</v>
      </c>
      <c r="B5" s="87">
        <f>SUM(B6:B17)</f>
        <v>154344</v>
      </c>
      <c r="C5" s="87">
        <f>SUM(C6:C17)</f>
        <v>154344</v>
      </c>
      <c r="D5" s="88">
        <f t="shared" ref="D5:D16" si="0">C5-B5</f>
        <v>0</v>
      </c>
    </row>
    <row r="6" s="81" customFormat="1" spans="1:4">
      <c r="A6" s="89" t="s">
        <v>8</v>
      </c>
      <c r="B6" s="87">
        <v>65550</v>
      </c>
      <c r="C6" s="87">
        <v>65550</v>
      </c>
      <c r="D6" s="88">
        <f t="shared" si="0"/>
        <v>0</v>
      </c>
    </row>
    <row r="7" s="81" customFormat="1" spans="1:4">
      <c r="A7" s="89" t="s">
        <v>9</v>
      </c>
      <c r="B7" s="87">
        <v>35576</v>
      </c>
      <c r="C7" s="87">
        <v>35576</v>
      </c>
      <c r="D7" s="88">
        <f t="shared" si="0"/>
        <v>0</v>
      </c>
    </row>
    <row r="8" s="81" customFormat="1" spans="1:4">
      <c r="A8" s="89" t="s">
        <v>10</v>
      </c>
      <c r="B8" s="87">
        <v>1530</v>
      </c>
      <c r="C8" s="87">
        <v>1530</v>
      </c>
      <c r="D8" s="88">
        <f t="shared" si="0"/>
        <v>0</v>
      </c>
    </row>
    <row r="9" s="81" customFormat="1" spans="1:4">
      <c r="A9" s="89" t="s">
        <v>11</v>
      </c>
      <c r="B9" s="87">
        <v>4</v>
      </c>
      <c r="C9" s="87">
        <v>4</v>
      </c>
      <c r="D9" s="88">
        <f t="shared" si="0"/>
        <v>0</v>
      </c>
    </row>
    <row r="10" s="81" customFormat="1" spans="1:4">
      <c r="A10" s="89" t="s">
        <v>12</v>
      </c>
      <c r="B10" s="87">
        <v>14490</v>
      </c>
      <c r="C10" s="87">
        <v>14490</v>
      </c>
      <c r="D10" s="88">
        <f t="shared" si="0"/>
        <v>0</v>
      </c>
    </row>
    <row r="11" s="81" customFormat="1" spans="1:4">
      <c r="A11" s="89" t="s">
        <v>13</v>
      </c>
      <c r="B11" s="87">
        <v>14900</v>
      </c>
      <c r="C11" s="87">
        <v>14900</v>
      </c>
      <c r="D11" s="88">
        <f t="shared" si="0"/>
        <v>0</v>
      </c>
    </row>
    <row r="12" s="81" customFormat="1" spans="1:4">
      <c r="A12" s="89" t="s">
        <v>14</v>
      </c>
      <c r="B12" s="87">
        <v>12855</v>
      </c>
      <c r="C12" s="87">
        <v>12855</v>
      </c>
      <c r="D12" s="88">
        <f t="shared" si="0"/>
        <v>0</v>
      </c>
    </row>
    <row r="13" s="81" customFormat="1" spans="1:4">
      <c r="A13" s="89" t="s">
        <v>15</v>
      </c>
      <c r="B13" s="87">
        <v>6050</v>
      </c>
      <c r="C13" s="87">
        <v>6050</v>
      </c>
      <c r="D13" s="88">
        <f t="shared" si="0"/>
        <v>0</v>
      </c>
    </row>
    <row r="14" s="81" customFormat="1" spans="1:4">
      <c r="A14" s="89" t="s">
        <v>16</v>
      </c>
      <c r="B14" s="87">
        <v>3250</v>
      </c>
      <c r="C14" s="87">
        <v>3250</v>
      </c>
      <c r="D14" s="88">
        <f t="shared" si="0"/>
        <v>0</v>
      </c>
    </row>
    <row r="15" s="81" customFormat="1" spans="1:4">
      <c r="A15" s="89" t="s">
        <v>17</v>
      </c>
      <c r="B15" s="87">
        <v>62</v>
      </c>
      <c r="C15" s="87">
        <v>62</v>
      </c>
      <c r="D15" s="88">
        <f t="shared" si="0"/>
        <v>0</v>
      </c>
    </row>
    <row r="16" s="81" customFormat="1" spans="1:4">
      <c r="A16" s="89" t="s">
        <v>18</v>
      </c>
      <c r="B16" s="87">
        <v>7</v>
      </c>
      <c r="C16" s="87">
        <v>7</v>
      </c>
      <c r="D16" s="88">
        <f t="shared" si="0"/>
        <v>0</v>
      </c>
    </row>
    <row r="17" s="81" customFormat="1" spans="1:4">
      <c r="A17" s="89" t="s">
        <v>19</v>
      </c>
      <c r="B17" s="87">
        <v>70</v>
      </c>
      <c r="C17" s="87">
        <v>70</v>
      </c>
      <c r="D17" s="88">
        <f t="shared" ref="D17:D31" si="1">C17-B17</f>
        <v>0</v>
      </c>
    </row>
    <row r="18" s="81" customFormat="1" spans="1:4">
      <c r="A18" s="90" t="s">
        <v>20</v>
      </c>
      <c r="B18" s="87">
        <f>SUM(B19:B25)</f>
        <v>95815</v>
      </c>
      <c r="C18" s="87">
        <f>SUM(C19:C25)</f>
        <v>95815</v>
      </c>
      <c r="D18" s="88">
        <f t="shared" si="1"/>
        <v>0</v>
      </c>
    </row>
    <row r="19" s="81" customFormat="1" spans="1:4">
      <c r="A19" s="90" t="s">
        <v>21</v>
      </c>
      <c r="B19" s="87">
        <v>30425</v>
      </c>
      <c r="C19" s="87">
        <v>30425</v>
      </c>
      <c r="D19" s="88">
        <f t="shared" si="1"/>
        <v>0</v>
      </c>
    </row>
    <row r="20" s="81" customFormat="1" spans="1:4">
      <c r="A20" s="90" t="s">
        <v>22</v>
      </c>
      <c r="B20" s="87">
        <v>3300</v>
      </c>
      <c r="C20" s="87">
        <v>3300</v>
      </c>
      <c r="D20" s="88">
        <f t="shared" si="1"/>
        <v>0</v>
      </c>
    </row>
    <row r="21" s="81" customFormat="1" spans="1:4">
      <c r="A21" s="90" t="s">
        <v>23</v>
      </c>
      <c r="B21" s="87">
        <v>3930</v>
      </c>
      <c r="C21" s="87">
        <v>3930</v>
      </c>
      <c r="D21" s="88">
        <f t="shared" si="1"/>
        <v>0</v>
      </c>
    </row>
    <row r="22" s="81" customFormat="1" spans="1:4">
      <c r="A22" s="90" t="s">
        <v>24</v>
      </c>
      <c r="B22" s="87">
        <v>7390</v>
      </c>
      <c r="C22" s="87">
        <v>7390</v>
      </c>
      <c r="D22" s="88">
        <f t="shared" si="1"/>
        <v>0</v>
      </c>
    </row>
    <row r="23" s="81" customFormat="1" spans="1:4">
      <c r="A23" s="90" t="s">
        <v>25</v>
      </c>
      <c r="B23" s="87">
        <v>42000</v>
      </c>
      <c r="C23" s="87">
        <v>42000</v>
      </c>
      <c r="D23" s="88">
        <f t="shared" si="1"/>
        <v>0</v>
      </c>
    </row>
    <row r="24" s="81" customFormat="1" spans="1:4">
      <c r="A24" s="90" t="s">
        <v>26</v>
      </c>
      <c r="B24" s="87">
        <v>370</v>
      </c>
      <c r="C24" s="87">
        <v>370</v>
      </c>
      <c r="D24" s="88">
        <f t="shared" si="1"/>
        <v>0</v>
      </c>
    </row>
    <row r="25" s="81" customFormat="1" spans="1:4">
      <c r="A25" s="90" t="s">
        <v>27</v>
      </c>
      <c r="B25" s="87">
        <v>8400</v>
      </c>
      <c r="C25" s="87">
        <v>8400</v>
      </c>
      <c r="D25" s="88">
        <f t="shared" si="1"/>
        <v>0</v>
      </c>
    </row>
    <row r="26" s="81" customFormat="1" spans="1:4">
      <c r="A26" s="91" t="s">
        <v>28</v>
      </c>
      <c r="B26" s="92">
        <f>B5+B18</f>
        <v>250159</v>
      </c>
      <c r="C26" s="93">
        <f>C5+C18</f>
        <v>250159</v>
      </c>
      <c r="D26" s="88">
        <f t="shared" si="1"/>
        <v>0</v>
      </c>
    </row>
    <row r="27" ht="15" customHeight="1" spans="1:16">
      <c r="A27" s="49" t="s">
        <v>29</v>
      </c>
      <c r="B27" s="49">
        <v>89150</v>
      </c>
      <c r="C27" s="49">
        <v>89150</v>
      </c>
      <c r="D27" s="88">
        <f t="shared" si="1"/>
        <v>0</v>
      </c>
      <c r="J27" s="81"/>
      <c r="K27" s="81"/>
      <c r="L27" s="81"/>
      <c r="M27" s="81"/>
      <c r="N27" s="81"/>
      <c r="O27" s="81"/>
      <c r="P27" s="81"/>
    </row>
    <row r="28" ht="13.5" spans="1:16">
      <c r="A28" s="49" t="s">
        <v>30</v>
      </c>
      <c r="B28" s="49">
        <v>25000</v>
      </c>
      <c r="C28" s="49">
        <v>24500</v>
      </c>
      <c r="D28" s="88">
        <f t="shared" si="1"/>
        <v>-500</v>
      </c>
      <c r="F28" s="94"/>
      <c r="J28" s="81"/>
      <c r="K28" s="81"/>
      <c r="L28" s="81"/>
      <c r="M28" s="81"/>
      <c r="N28" s="81"/>
      <c r="O28" s="81"/>
      <c r="P28" s="81"/>
    </row>
    <row r="29" ht="13.5" spans="1:16">
      <c r="A29" s="49" t="s">
        <v>31</v>
      </c>
      <c r="B29" s="49"/>
      <c r="C29" s="49">
        <v>7099</v>
      </c>
      <c r="D29" s="88">
        <f t="shared" si="1"/>
        <v>7099</v>
      </c>
      <c r="J29" s="81"/>
      <c r="K29" s="81"/>
      <c r="L29" s="81"/>
      <c r="M29" s="81"/>
      <c r="N29" s="81"/>
      <c r="O29" s="81"/>
      <c r="P29" s="81"/>
    </row>
    <row r="30" ht="13.5" spans="1:4">
      <c r="A30" s="49" t="s">
        <v>32</v>
      </c>
      <c r="B30" s="49"/>
      <c r="C30" s="49">
        <v>6114</v>
      </c>
      <c r="D30" s="88">
        <f t="shared" si="1"/>
        <v>6114</v>
      </c>
    </row>
    <row r="31" ht="13.5" spans="1:4">
      <c r="A31" s="49" t="s">
        <v>33</v>
      </c>
      <c r="B31" s="49">
        <v>240</v>
      </c>
      <c r="C31" s="49">
        <v>3930</v>
      </c>
      <c r="D31" s="88">
        <f t="shared" si="1"/>
        <v>3690</v>
      </c>
    </row>
    <row r="32" ht="16" customHeight="1" spans="1:4">
      <c r="A32" s="49" t="s">
        <v>34</v>
      </c>
      <c r="B32" s="49">
        <v>27007</v>
      </c>
      <c r="C32" s="49">
        <v>128997</v>
      </c>
      <c r="D32" s="88">
        <f t="shared" ref="D32:D63" si="2">C32-B32</f>
        <v>101990</v>
      </c>
    </row>
    <row r="33" ht="18" customHeight="1" spans="1:4">
      <c r="A33" s="76" t="s">
        <v>35</v>
      </c>
      <c r="B33" s="56">
        <f>SUM(B26:B32)</f>
        <v>391556</v>
      </c>
      <c r="C33" s="95">
        <f>SUM(C26:C32)</f>
        <v>509949</v>
      </c>
      <c r="D33" s="88">
        <f>SUM(D26:D32)</f>
        <v>118393</v>
      </c>
    </row>
    <row r="34" ht="15" customHeight="1" spans="1:4">
      <c r="A34" s="47" t="s">
        <v>3</v>
      </c>
      <c r="B34" s="47" t="s">
        <v>4</v>
      </c>
      <c r="C34" s="86" t="s">
        <v>5</v>
      </c>
      <c r="D34" s="47" t="s">
        <v>6</v>
      </c>
    </row>
    <row r="35" ht="16" customHeight="1" spans="1:4">
      <c r="A35" s="49" t="s">
        <v>36</v>
      </c>
      <c r="B35" s="49">
        <v>47108</v>
      </c>
      <c r="C35" s="96">
        <v>49684</v>
      </c>
      <c r="D35" s="88">
        <f t="shared" si="2"/>
        <v>2576</v>
      </c>
    </row>
    <row r="36" ht="16" customHeight="1" spans="1:4">
      <c r="A36" s="49" t="s">
        <v>37</v>
      </c>
      <c r="B36" s="49">
        <v>354</v>
      </c>
      <c r="C36" s="96">
        <v>362</v>
      </c>
      <c r="D36" s="88">
        <f t="shared" si="2"/>
        <v>8</v>
      </c>
    </row>
    <row r="37" ht="16" customHeight="1" spans="1:4">
      <c r="A37" s="49" t="s">
        <v>38</v>
      </c>
      <c r="B37" s="49">
        <v>22342</v>
      </c>
      <c r="C37" s="96">
        <v>23816</v>
      </c>
      <c r="D37" s="88">
        <f t="shared" si="2"/>
        <v>1474</v>
      </c>
    </row>
    <row r="38" ht="16" customHeight="1" spans="1:4">
      <c r="A38" s="49" t="s">
        <v>39</v>
      </c>
      <c r="B38" s="49">
        <v>79208</v>
      </c>
      <c r="C38" s="96">
        <v>86677</v>
      </c>
      <c r="D38" s="88">
        <f t="shared" si="2"/>
        <v>7469</v>
      </c>
    </row>
    <row r="39" ht="16" customHeight="1" spans="1:4">
      <c r="A39" s="49" t="s">
        <v>40</v>
      </c>
      <c r="B39" s="49">
        <v>7606</v>
      </c>
      <c r="C39" s="96">
        <v>12808</v>
      </c>
      <c r="D39" s="88">
        <f t="shared" si="2"/>
        <v>5202</v>
      </c>
    </row>
    <row r="40" ht="16" customHeight="1" spans="1:4">
      <c r="A40" s="49" t="s">
        <v>41</v>
      </c>
      <c r="B40" s="49">
        <v>9905</v>
      </c>
      <c r="C40" s="96">
        <v>10632</v>
      </c>
      <c r="D40" s="88">
        <f t="shared" si="2"/>
        <v>727</v>
      </c>
    </row>
    <row r="41" ht="16" customHeight="1" spans="1:4">
      <c r="A41" s="49" t="s">
        <v>42</v>
      </c>
      <c r="B41" s="49">
        <v>41967</v>
      </c>
      <c r="C41" s="96">
        <v>42802</v>
      </c>
      <c r="D41" s="88">
        <f t="shared" si="2"/>
        <v>835</v>
      </c>
    </row>
    <row r="42" ht="16" customHeight="1" spans="1:4">
      <c r="A42" s="49" t="s">
        <v>43</v>
      </c>
      <c r="B42" s="49">
        <v>25095</v>
      </c>
      <c r="C42" s="96">
        <v>50500</v>
      </c>
      <c r="D42" s="88">
        <f t="shared" si="2"/>
        <v>25405</v>
      </c>
    </row>
    <row r="43" ht="16" customHeight="1" spans="1:4">
      <c r="A43" s="49" t="s">
        <v>44</v>
      </c>
      <c r="B43" s="49">
        <v>720</v>
      </c>
      <c r="C43" s="96">
        <v>742</v>
      </c>
      <c r="D43" s="88">
        <f t="shared" si="2"/>
        <v>22</v>
      </c>
    </row>
    <row r="44" ht="16" customHeight="1" spans="1:4">
      <c r="A44" s="49" t="s">
        <v>45</v>
      </c>
      <c r="B44" s="49">
        <v>11386</v>
      </c>
      <c r="C44" s="96">
        <v>15489</v>
      </c>
      <c r="D44" s="88">
        <f t="shared" si="2"/>
        <v>4103</v>
      </c>
    </row>
    <row r="45" ht="16" customHeight="1" spans="1:4">
      <c r="A45" s="49" t="s">
        <v>46</v>
      </c>
      <c r="B45" s="49">
        <v>6461</v>
      </c>
      <c r="C45" s="96">
        <v>5583</v>
      </c>
      <c r="D45" s="88">
        <f t="shared" si="2"/>
        <v>-878</v>
      </c>
    </row>
    <row r="46" ht="16" customHeight="1" spans="1:4">
      <c r="A46" s="49" t="s">
        <v>47</v>
      </c>
      <c r="B46" s="49">
        <v>7615</v>
      </c>
      <c r="C46" s="96">
        <v>7699</v>
      </c>
      <c r="D46" s="88">
        <f t="shared" si="2"/>
        <v>84</v>
      </c>
    </row>
    <row r="47" ht="16" customHeight="1" spans="1:4">
      <c r="A47" s="49" t="s">
        <v>48</v>
      </c>
      <c r="B47" s="49">
        <v>8252</v>
      </c>
      <c r="C47" s="96">
        <v>4979</v>
      </c>
      <c r="D47" s="88">
        <f t="shared" si="2"/>
        <v>-3273</v>
      </c>
    </row>
    <row r="48" ht="16" customHeight="1" spans="1:4">
      <c r="A48" s="49" t="s">
        <v>49</v>
      </c>
      <c r="B48" s="49">
        <v>10844</v>
      </c>
      <c r="C48" s="96">
        <v>10890</v>
      </c>
      <c r="D48" s="88">
        <f t="shared" si="2"/>
        <v>46</v>
      </c>
    </row>
    <row r="49" ht="16" customHeight="1" spans="1:4">
      <c r="A49" s="49" t="s">
        <v>50</v>
      </c>
      <c r="B49" s="49">
        <v>140</v>
      </c>
      <c r="C49" s="96">
        <v>140</v>
      </c>
      <c r="D49" s="88">
        <f t="shared" si="2"/>
        <v>0</v>
      </c>
    </row>
    <row r="50" ht="16" customHeight="1" spans="1:4">
      <c r="A50" s="49" t="s">
        <v>51</v>
      </c>
      <c r="B50" s="49"/>
      <c r="C50" s="96"/>
      <c r="D50" s="88">
        <f t="shared" si="2"/>
        <v>0</v>
      </c>
    </row>
    <row r="51" ht="16" customHeight="1" spans="1:4">
      <c r="A51" s="49" t="s">
        <v>52</v>
      </c>
      <c r="B51" s="49">
        <v>3148</v>
      </c>
      <c r="C51" s="96">
        <v>3461</v>
      </c>
      <c r="D51" s="88">
        <f t="shared" si="2"/>
        <v>313</v>
      </c>
    </row>
    <row r="52" ht="16" customHeight="1" spans="1:4">
      <c r="A52" s="49" t="s">
        <v>53</v>
      </c>
      <c r="B52" s="49">
        <v>1568</v>
      </c>
      <c r="C52" s="96">
        <v>1568</v>
      </c>
      <c r="D52" s="88">
        <f t="shared" si="2"/>
        <v>0</v>
      </c>
    </row>
    <row r="53" ht="16" customHeight="1" spans="1:4">
      <c r="A53" s="49" t="s">
        <v>54</v>
      </c>
      <c r="B53" s="49">
        <v>1553</v>
      </c>
      <c r="C53" s="96">
        <v>1553</v>
      </c>
      <c r="D53" s="88">
        <f t="shared" si="2"/>
        <v>0</v>
      </c>
    </row>
    <row r="54" ht="16" customHeight="1" spans="1:4">
      <c r="A54" s="49" t="s">
        <v>55</v>
      </c>
      <c r="B54" s="49">
        <v>5396</v>
      </c>
      <c r="C54" s="96">
        <v>5530</v>
      </c>
      <c r="D54" s="88">
        <f t="shared" si="2"/>
        <v>134</v>
      </c>
    </row>
    <row r="55" ht="16" customHeight="1" spans="1:4">
      <c r="A55" s="49" t="s">
        <v>56</v>
      </c>
      <c r="B55" s="49">
        <v>3685</v>
      </c>
      <c r="C55" s="96">
        <v>3685</v>
      </c>
      <c r="D55" s="88">
        <f t="shared" si="2"/>
        <v>0</v>
      </c>
    </row>
    <row r="56" ht="16" customHeight="1" spans="1:4">
      <c r="A56" s="49" t="s">
        <v>57</v>
      </c>
      <c r="B56" s="49">
        <v>42118</v>
      </c>
      <c r="C56" s="96">
        <v>30160</v>
      </c>
      <c r="D56" s="88">
        <f t="shared" si="2"/>
        <v>-11958</v>
      </c>
    </row>
    <row r="57" ht="16" customHeight="1" spans="1:4">
      <c r="A57" s="49" t="s">
        <v>58</v>
      </c>
      <c r="B57" s="49">
        <v>8950</v>
      </c>
      <c r="C57" s="96">
        <v>9055</v>
      </c>
      <c r="D57" s="88">
        <f t="shared" si="2"/>
        <v>105</v>
      </c>
    </row>
    <row r="58" ht="16" customHeight="1" spans="1:4">
      <c r="A58" s="49" t="s">
        <v>59</v>
      </c>
      <c r="B58" s="49">
        <v>300</v>
      </c>
      <c r="C58" s="96">
        <v>13</v>
      </c>
      <c r="D58" s="88">
        <f t="shared" si="2"/>
        <v>-287</v>
      </c>
    </row>
    <row r="59" ht="16" customHeight="1" spans="1:4">
      <c r="A59" s="76" t="s">
        <v>60</v>
      </c>
      <c r="B59" s="56">
        <f>SUM(B35:B58)</f>
        <v>345721</v>
      </c>
      <c r="C59" s="95">
        <f>SUM(C35:C58)</f>
        <v>377828</v>
      </c>
      <c r="D59" s="88">
        <f t="shared" si="2"/>
        <v>32107</v>
      </c>
    </row>
    <row r="60" ht="16" customHeight="1" spans="1:4">
      <c r="A60" s="49" t="s">
        <v>61</v>
      </c>
      <c r="B60" s="49">
        <v>-8500</v>
      </c>
      <c r="C60" s="49">
        <v>-8500</v>
      </c>
      <c r="D60" s="88">
        <f t="shared" si="2"/>
        <v>0</v>
      </c>
    </row>
    <row r="61" ht="16" customHeight="1" spans="1:4">
      <c r="A61" s="49" t="s">
        <v>62</v>
      </c>
      <c r="B61" s="49"/>
      <c r="C61" s="96">
        <v>80000</v>
      </c>
      <c r="D61" s="88">
        <f t="shared" si="2"/>
        <v>80000</v>
      </c>
    </row>
    <row r="62" ht="16" customHeight="1" spans="1:4">
      <c r="A62" s="49" t="s">
        <v>63</v>
      </c>
      <c r="B62" s="49">
        <v>19546</v>
      </c>
      <c r="C62" s="96">
        <v>19546</v>
      </c>
      <c r="D62" s="88">
        <f t="shared" si="2"/>
        <v>0</v>
      </c>
    </row>
    <row r="63" ht="16" customHeight="1" spans="1:4">
      <c r="A63" s="49" t="s">
        <v>64</v>
      </c>
      <c r="B63" s="49">
        <v>34789</v>
      </c>
      <c r="C63" s="49">
        <f>C33-C59-C60-C61-C62</f>
        <v>41075</v>
      </c>
      <c r="D63" s="88">
        <f t="shared" si="2"/>
        <v>6286</v>
      </c>
    </row>
    <row r="64" ht="16" customHeight="1" spans="1:4">
      <c r="A64" s="49" t="s">
        <v>65</v>
      </c>
      <c r="B64" s="49"/>
      <c r="C64" s="96"/>
      <c r="D64" s="88"/>
    </row>
    <row r="65" ht="16" customHeight="1" spans="1:4">
      <c r="A65" s="49" t="s">
        <v>66</v>
      </c>
      <c r="B65" s="49"/>
      <c r="C65" s="96"/>
      <c r="D65" s="88">
        <f>C65-B65</f>
        <v>0</v>
      </c>
    </row>
    <row r="66" ht="16" customHeight="1" spans="1:4">
      <c r="A66" s="49" t="s">
        <v>67</v>
      </c>
      <c r="B66" s="49"/>
      <c r="C66" s="96"/>
      <c r="D66" s="88"/>
    </row>
    <row r="67" ht="16" customHeight="1" spans="1:4">
      <c r="A67" s="76" t="s">
        <v>68</v>
      </c>
      <c r="B67" s="56">
        <f>SUM(B59:B66)</f>
        <v>391556</v>
      </c>
      <c r="C67" s="95">
        <f>SUM(C59:C66)</f>
        <v>509949</v>
      </c>
      <c r="D67" s="56">
        <f>SUM(D59:D66)</f>
        <v>118393</v>
      </c>
    </row>
  </sheetData>
  <mergeCells count="1">
    <mergeCell ref="A2:D2"/>
  </mergeCells>
  <pageMargins left="1.37916666666667" right="1.14930555555556" top="0.388888888888889" bottom="0.229166666666667" header="0.388888888888889" footer="0.309027777777778"/>
  <pageSetup paperSize="9" scale="75" orientation="portrait" horizontalDpi="600"/>
  <headerFooter alignWithMargins="0" scaleWithDoc="0">
    <oddFooter>&amp;C第 &amp;P 页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60"/>
  <sheetViews>
    <sheetView showZeros="0" workbookViewId="0">
      <selection activeCell="C22" sqref="C22"/>
    </sheetView>
  </sheetViews>
  <sheetFormatPr defaultColWidth="10.2857142857143" defaultRowHeight="32.1" customHeight="1" outlineLevelCol="3"/>
  <cols>
    <col min="1" max="1" width="42.5714285714286" style="1" customWidth="1"/>
    <col min="2" max="3" width="29.2857142857143" style="4" customWidth="1"/>
    <col min="4" max="4" width="10.2857142857143" style="2"/>
    <col min="5" max="16136" width="10.2857142857143" style="1"/>
  </cols>
  <sheetData>
    <row r="1" s="1" customFormat="1" ht="15.95" customHeight="1" spans="1:3">
      <c r="A1" s="5" t="s">
        <v>588</v>
      </c>
      <c r="B1" s="4"/>
      <c r="C1" s="4"/>
    </row>
    <row r="2" s="2" customFormat="1" ht="45" customHeight="1" spans="1:3">
      <c r="A2" s="7" t="s">
        <v>589</v>
      </c>
      <c r="B2" s="7"/>
      <c r="C2" s="7"/>
    </row>
    <row r="3" s="3" customFormat="1" ht="15.95" customHeight="1" spans="2:3">
      <c r="B3" s="16"/>
      <c r="C3" s="9" t="s">
        <v>2</v>
      </c>
    </row>
    <row r="4" s="2" customFormat="1" ht="24.95" customHeight="1" spans="1:3">
      <c r="A4" s="10" t="s">
        <v>123</v>
      </c>
      <c r="B4" s="11" t="s">
        <v>4</v>
      </c>
      <c r="C4" s="11" t="s">
        <v>5</v>
      </c>
    </row>
    <row r="5" s="2" customFormat="1" ht="25" customHeight="1" spans="1:3">
      <c r="A5" s="17" t="s">
        <v>124</v>
      </c>
      <c r="B5" s="13">
        <f>SUM(B6,B11,B22,B28,B33,B36,B39,B43,B45,B50,B52,B56,B59)</f>
        <v>314372</v>
      </c>
      <c r="C5" s="13">
        <f>SUM(C6,C11,C22,C28,C33,C36,C39,C43,C45,C50,C52,C56,C59)</f>
        <v>343173</v>
      </c>
    </row>
    <row r="6" s="2" customFormat="1" ht="25" customHeight="1" spans="1:3">
      <c r="A6" s="18" t="s">
        <v>537</v>
      </c>
      <c r="B6" s="13">
        <f>SUM(B7:B10)</f>
        <v>40591</v>
      </c>
      <c r="C6" s="13">
        <f>SUM(C7:C10)</f>
        <v>31814</v>
      </c>
    </row>
    <row r="7" s="2" customFormat="1" ht="25" customHeight="1" spans="1:3">
      <c r="A7" s="19" t="s">
        <v>538</v>
      </c>
      <c r="B7" s="13">
        <v>30002</v>
      </c>
      <c r="C7" s="13">
        <v>20914</v>
      </c>
    </row>
    <row r="8" s="2" customFormat="1" ht="25" customHeight="1" spans="1:3">
      <c r="A8" s="19" t="s">
        <v>539</v>
      </c>
      <c r="B8" s="13">
        <v>5347</v>
      </c>
      <c r="C8" s="13">
        <v>5591</v>
      </c>
    </row>
    <row r="9" s="2" customFormat="1" ht="25" customHeight="1" spans="1:3">
      <c r="A9" s="19" t="s">
        <v>540</v>
      </c>
      <c r="B9" s="13">
        <v>1897</v>
      </c>
      <c r="C9" s="13">
        <v>1960</v>
      </c>
    </row>
    <row r="10" s="2" customFormat="1" ht="25" customHeight="1" spans="1:3">
      <c r="A10" s="19" t="s">
        <v>541</v>
      </c>
      <c r="B10" s="13">
        <v>3345</v>
      </c>
      <c r="C10" s="13">
        <v>3349</v>
      </c>
    </row>
    <row r="11" s="2" customFormat="1" ht="25" customHeight="1" spans="1:3">
      <c r="A11" s="18" t="s">
        <v>542</v>
      </c>
      <c r="B11" s="13">
        <f>SUM(B12:B21)</f>
        <v>60349</v>
      </c>
      <c r="C11" s="13">
        <f>SUM(C12:C21)</f>
        <v>57634</v>
      </c>
    </row>
    <row r="12" s="2" customFormat="1" ht="25" customHeight="1" spans="1:3">
      <c r="A12" s="19" t="s">
        <v>543</v>
      </c>
      <c r="B12" s="13">
        <v>2352</v>
      </c>
      <c r="C12" s="13">
        <v>2360</v>
      </c>
    </row>
    <row r="13" s="1" customFormat="1" ht="25" customHeight="1" spans="1:4">
      <c r="A13" s="19" t="s">
        <v>544</v>
      </c>
      <c r="B13" s="13">
        <v>68</v>
      </c>
      <c r="C13" s="13">
        <v>68</v>
      </c>
      <c r="D13" s="2"/>
    </row>
    <row r="14" s="1" customFormat="1" ht="25" customHeight="1" spans="1:4">
      <c r="A14" s="19" t="s">
        <v>545</v>
      </c>
      <c r="B14" s="13">
        <v>15</v>
      </c>
      <c r="C14" s="13">
        <v>15</v>
      </c>
      <c r="D14" s="2"/>
    </row>
    <row r="15" s="1" customFormat="1" ht="25" customHeight="1" spans="1:4">
      <c r="A15" s="19" t="s">
        <v>546</v>
      </c>
      <c r="B15" s="13">
        <v>151</v>
      </c>
      <c r="C15" s="13">
        <v>111</v>
      </c>
      <c r="D15" s="2"/>
    </row>
    <row r="16" s="1" customFormat="1" ht="25" customHeight="1" spans="1:4">
      <c r="A16" s="19" t="s">
        <v>547</v>
      </c>
      <c r="B16" s="13">
        <v>24614</v>
      </c>
      <c r="C16" s="13">
        <v>23548</v>
      </c>
      <c r="D16" s="2"/>
    </row>
    <row r="17" s="1" customFormat="1" ht="25" customHeight="1" spans="1:4">
      <c r="A17" s="19" t="s">
        <v>548</v>
      </c>
      <c r="B17" s="13">
        <v>44</v>
      </c>
      <c r="C17" s="13">
        <v>47</v>
      </c>
      <c r="D17" s="2"/>
    </row>
    <row r="18" s="1" customFormat="1" ht="25" customHeight="1" spans="1:4">
      <c r="A18" s="19" t="s">
        <v>549</v>
      </c>
      <c r="B18" s="13">
        <v>46</v>
      </c>
      <c r="C18" s="13">
        <v>46</v>
      </c>
      <c r="D18" s="2"/>
    </row>
    <row r="19" s="1" customFormat="1" ht="25" customHeight="1" spans="1:4">
      <c r="A19" s="19" t="s">
        <v>550</v>
      </c>
      <c r="B19" s="13">
        <v>496</v>
      </c>
      <c r="C19" s="13">
        <v>296</v>
      </c>
      <c r="D19" s="2"/>
    </row>
    <row r="20" s="1" customFormat="1" ht="25" customHeight="1" spans="1:4">
      <c r="A20" s="19" t="s">
        <v>551</v>
      </c>
      <c r="B20" s="13">
        <v>318</v>
      </c>
      <c r="C20" s="13">
        <v>319</v>
      </c>
      <c r="D20" s="2"/>
    </row>
    <row r="21" s="1" customFormat="1" ht="25" customHeight="1" spans="1:4">
      <c r="A21" s="19" t="s">
        <v>552</v>
      </c>
      <c r="B21" s="13">
        <v>32245</v>
      </c>
      <c r="C21" s="13">
        <v>30824</v>
      </c>
      <c r="D21" s="2"/>
    </row>
    <row r="22" s="1" customFormat="1" ht="25" customHeight="1" spans="1:4">
      <c r="A22" s="18" t="s">
        <v>553</v>
      </c>
      <c r="B22" s="13">
        <f>SUM(B23:B27)</f>
        <v>14881</v>
      </c>
      <c r="C22" s="13">
        <f>SUM(C23:C27)</f>
        <v>10440</v>
      </c>
      <c r="D22" s="2"/>
    </row>
    <row r="23" s="1" customFormat="1" ht="25" customHeight="1" spans="1:4">
      <c r="A23" s="19" t="s">
        <v>554</v>
      </c>
      <c r="B23" s="13">
        <v>350</v>
      </c>
      <c r="C23" s="13">
        <v>4350</v>
      </c>
      <c r="D23" s="2"/>
    </row>
    <row r="24" s="1" customFormat="1" ht="25" customHeight="1" spans="1:4">
      <c r="A24" s="19" t="s">
        <v>555</v>
      </c>
      <c r="B24" s="13">
        <v>325</v>
      </c>
      <c r="C24" s="13">
        <v>325</v>
      </c>
      <c r="D24" s="2"/>
    </row>
    <row r="25" s="1" customFormat="1" ht="25" customHeight="1" spans="1:4">
      <c r="A25" s="19" t="s">
        <v>556</v>
      </c>
      <c r="B25" s="13">
        <v>1674</v>
      </c>
      <c r="C25" s="13">
        <v>1680</v>
      </c>
      <c r="D25" s="2"/>
    </row>
    <row r="26" s="1" customFormat="1" ht="25" customHeight="1" spans="1:4">
      <c r="A26" s="19" t="s">
        <v>557</v>
      </c>
      <c r="B26" s="13">
        <v>323</v>
      </c>
      <c r="C26" s="13">
        <v>623</v>
      </c>
      <c r="D26" s="2"/>
    </row>
    <row r="27" s="1" customFormat="1" ht="25" customHeight="1" spans="1:4">
      <c r="A27" s="19" t="s">
        <v>558</v>
      </c>
      <c r="B27" s="13">
        <v>12209</v>
      </c>
      <c r="C27" s="13">
        <v>3462</v>
      </c>
      <c r="D27" s="2"/>
    </row>
    <row r="28" s="1" customFormat="1" ht="25" customHeight="1" spans="1:4">
      <c r="A28" s="18" t="s">
        <v>559</v>
      </c>
      <c r="B28" s="13">
        <f>SUM(B29:B32)</f>
        <v>848</v>
      </c>
      <c r="C28" s="13">
        <f>SUM(C29:C32)</f>
        <v>883</v>
      </c>
      <c r="D28" s="2"/>
    </row>
    <row r="29" s="1" customFormat="1" ht="25" customHeight="1" spans="1:4">
      <c r="A29" s="19" t="s">
        <v>560</v>
      </c>
      <c r="B29" s="13">
        <v>700</v>
      </c>
      <c r="C29" s="13">
        <v>700</v>
      </c>
      <c r="D29" s="2"/>
    </row>
    <row r="30" s="1" customFormat="1" ht="25" customHeight="1" spans="1:4">
      <c r="A30" s="19" t="s">
        <v>554</v>
      </c>
      <c r="B30" s="13"/>
      <c r="C30" s="13">
        <v>40</v>
      </c>
      <c r="D30" s="2"/>
    </row>
    <row r="31" s="1" customFormat="1" ht="25" customHeight="1" spans="1:4">
      <c r="A31" s="19" t="s">
        <v>555</v>
      </c>
      <c r="B31" s="13">
        <v>76</v>
      </c>
      <c r="C31" s="13">
        <v>71</v>
      </c>
      <c r="D31" s="2"/>
    </row>
    <row r="32" s="1" customFormat="1" ht="25" customHeight="1" spans="1:4">
      <c r="A32" s="19" t="s">
        <v>557</v>
      </c>
      <c r="B32" s="13">
        <v>72</v>
      </c>
      <c r="C32" s="13">
        <v>72</v>
      </c>
      <c r="D32" s="2"/>
    </row>
    <row r="33" s="1" customFormat="1" ht="25" customHeight="1" spans="1:4">
      <c r="A33" s="18" t="s">
        <v>561</v>
      </c>
      <c r="B33" s="13">
        <f>SUM(B34:B35)</f>
        <v>89303</v>
      </c>
      <c r="C33" s="13">
        <f>SUM(C34:C35)</f>
        <v>101700</v>
      </c>
      <c r="D33" s="2"/>
    </row>
    <row r="34" s="1" customFormat="1" ht="25" customHeight="1" spans="1:4">
      <c r="A34" s="19" t="s">
        <v>562</v>
      </c>
      <c r="B34" s="13">
        <v>64957</v>
      </c>
      <c r="C34" s="13">
        <v>72435</v>
      </c>
      <c r="D34" s="2"/>
    </row>
    <row r="35" s="1" customFormat="1" ht="25" customHeight="1" spans="1:4">
      <c r="A35" s="19" t="s">
        <v>563</v>
      </c>
      <c r="B35" s="13">
        <v>24346</v>
      </c>
      <c r="C35" s="13">
        <v>29265</v>
      </c>
      <c r="D35" s="2"/>
    </row>
    <row r="36" s="1" customFormat="1" ht="25" customHeight="1" spans="1:4">
      <c r="A36" s="18" t="s">
        <v>564</v>
      </c>
      <c r="B36" s="13">
        <f>SUM(B37:B38)</f>
        <v>2256</v>
      </c>
      <c r="C36" s="13">
        <f>SUM(C37:C38)</f>
        <v>36958</v>
      </c>
      <c r="D36" s="2"/>
    </row>
    <row r="37" s="1" customFormat="1" ht="25" customHeight="1" spans="1:4">
      <c r="A37" s="19" t="s">
        <v>565</v>
      </c>
      <c r="B37" s="13">
        <v>1973</v>
      </c>
      <c r="C37" s="13">
        <v>2732</v>
      </c>
      <c r="D37" s="2"/>
    </row>
    <row r="38" s="1" customFormat="1" ht="25" customHeight="1" spans="1:4">
      <c r="A38" s="19" t="s">
        <v>566</v>
      </c>
      <c r="B38" s="13">
        <v>283</v>
      </c>
      <c r="C38" s="13">
        <v>34226</v>
      </c>
      <c r="D38" s="2"/>
    </row>
    <row r="39" s="1" customFormat="1" ht="25" customHeight="1" spans="1:4">
      <c r="A39" s="18" t="s">
        <v>567</v>
      </c>
      <c r="B39" s="13">
        <f>SUM(B40:B42)</f>
        <v>35955</v>
      </c>
      <c r="C39" s="13">
        <f>SUM(C40:C42)</f>
        <v>35668</v>
      </c>
      <c r="D39" s="2"/>
    </row>
    <row r="40" s="1" customFormat="1" ht="25" customHeight="1" spans="1:4">
      <c r="A40" s="19" t="s">
        <v>568</v>
      </c>
      <c r="B40" s="13">
        <v>711</v>
      </c>
      <c r="C40" s="13">
        <v>711</v>
      </c>
      <c r="D40" s="2"/>
    </row>
    <row r="41" s="1" customFormat="1" ht="25" customHeight="1" spans="1:4">
      <c r="A41" s="19" t="s">
        <v>569</v>
      </c>
      <c r="B41" s="13">
        <v>143</v>
      </c>
      <c r="C41" s="13">
        <v>143</v>
      </c>
      <c r="D41" s="2"/>
    </row>
    <row r="42" s="1" customFormat="1" ht="25" customHeight="1" spans="1:4">
      <c r="A42" s="19" t="s">
        <v>570</v>
      </c>
      <c r="B42" s="13">
        <v>35101</v>
      </c>
      <c r="C42" s="13">
        <v>34814</v>
      </c>
      <c r="D42" s="2"/>
    </row>
    <row r="43" s="1" customFormat="1" ht="25" customHeight="1" spans="1:4">
      <c r="A43" s="18" t="s">
        <v>571</v>
      </c>
      <c r="B43" s="13">
        <f>SUM(B44:B44)</f>
        <v>15000</v>
      </c>
      <c r="C43" s="13">
        <f>SUM(C44:C44)</f>
        <v>15000</v>
      </c>
      <c r="D43" s="2"/>
    </row>
    <row r="44" s="1" customFormat="1" ht="25" customHeight="1" spans="1:4">
      <c r="A44" s="19" t="s">
        <v>572</v>
      </c>
      <c r="B44" s="13">
        <v>15000</v>
      </c>
      <c r="C44" s="13">
        <v>15000</v>
      </c>
      <c r="D44" s="2"/>
    </row>
    <row r="45" s="1" customFormat="1" ht="25" customHeight="1" spans="1:4">
      <c r="A45" s="18" t="s">
        <v>573</v>
      </c>
      <c r="B45" s="13">
        <f>SUM(B46:B49)</f>
        <v>28544</v>
      </c>
      <c r="C45" s="13">
        <f>SUM(C46:C49)</f>
        <v>29547</v>
      </c>
      <c r="D45" s="2"/>
    </row>
    <row r="46" s="1" customFormat="1" ht="25" customHeight="1" spans="1:4">
      <c r="A46" s="19" t="s">
        <v>574</v>
      </c>
      <c r="B46" s="13">
        <v>7328</v>
      </c>
      <c r="C46" s="13">
        <v>7885</v>
      </c>
      <c r="D46" s="2"/>
    </row>
    <row r="47" s="1" customFormat="1" ht="25" customHeight="1" spans="1:4">
      <c r="A47" s="19" t="s">
        <v>575</v>
      </c>
      <c r="B47" s="13">
        <v>75</v>
      </c>
      <c r="C47" s="13">
        <v>75</v>
      </c>
      <c r="D47" s="2"/>
    </row>
    <row r="48" s="1" customFormat="1" ht="25" customHeight="1" spans="1:4">
      <c r="A48" s="19" t="s">
        <v>576</v>
      </c>
      <c r="B48" s="13">
        <v>9098</v>
      </c>
      <c r="C48" s="13">
        <v>9328</v>
      </c>
      <c r="D48" s="2"/>
    </row>
    <row r="49" s="1" customFormat="1" ht="25" customHeight="1" spans="1:4">
      <c r="A49" s="19" t="s">
        <v>577</v>
      </c>
      <c r="B49" s="13">
        <v>12043</v>
      </c>
      <c r="C49" s="13">
        <v>12259</v>
      </c>
      <c r="D49" s="2"/>
    </row>
    <row r="50" s="1" customFormat="1" ht="25" customHeight="1" spans="1:4">
      <c r="A50" s="18" t="s">
        <v>578</v>
      </c>
      <c r="B50" s="13">
        <f>SUM(B51:B51)</f>
        <v>9342</v>
      </c>
      <c r="C50" s="13">
        <f>SUM(C51:C51)</f>
        <v>9342</v>
      </c>
      <c r="D50" s="2"/>
    </row>
    <row r="51" s="1" customFormat="1" ht="25" customHeight="1" spans="1:4">
      <c r="A51" s="19" t="s">
        <v>579</v>
      </c>
      <c r="B51" s="13">
        <v>9342</v>
      </c>
      <c r="C51" s="13">
        <v>9342</v>
      </c>
      <c r="D51" s="2"/>
    </row>
    <row r="52" s="1" customFormat="1" ht="25" customHeight="1" spans="1:4">
      <c r="A52" s="18" t="s">
        <v>580</v>
      </c>
      <c r="B52" s="13">
        <f>SUM(B53:B55)</f>
        <v>9272</v>
      </c>
      <c r="C52" s="13">
        <f>SUM(C53:C55)</f>
        <v>9090</v>
      </c>
      <c r="D52" s="2"/>
    </row>
    <row r="53" s="1" customFormat="1" ht="25" customHeight="1" spans="1:4">
      <c r="A53" s="19" t="s">
        <v>581</v>
      </c>
      <c r="B53" s="13">
        <v>8950</v>
      </c>
      <c r="C53" s="13">
        <v>9055</v>
      </c>
      <c r="D53" s="2"/>
    </row>
    <row r="54" s="1" customFormat="1" ht="25" customHeight="1" spans="1:4">
      <c r="A54" s="19" t="s">
        <v>582</v>
      </c>
      <c r="B54" s="13">
        <v>22</v>
      </c>
      <c r="C54" s="13">
        <v>22</v>
      </c>
      <c r="D54" s="2"/>
    </row>
    <row r="55" s="1" customFormat="1" ht="25" customHeight="1" spans="1:4">
      <c r="A55" s="19" t="s">
        <v>583</v>
      </c>
      <c r="B55" s="13">
        <v>300</v>
      </c>
      <c r="C55" s="13">
        <v>13</v>
      </c>
      <c r="D55" s="2"/>
    </row>
    <row r="56" s="1" customFormat="1" ht="25" customHeight="1" spans="1:4">
      <c r="A56" s="18" t="s">
        <v>584</v>
      </c>
      <c r="B56" s="13">
        <f>SUM(B57:B58)</f>
        <v>6500</v>
      </c>
      <c r="C56" s="13">
        <f>SUM(C57:C58)</f>
        <v>3500</v>
      </c>
      <c r="D56" s="2"/>
    </row>
    <row r="57" s="1" customFormat="1" ht="25" customHeight="1" spans="1:4">
      <c r="A57" s="19" t="s">
        <v>585</v>
      </c>
      <c r="B57" s="13">
        <v>3500</v>
      </c>
      <c r="C57" s="13">
        <v>3500</v>
      </c>
      <c r="D57" s="2"/>
    </row>
    <row r="58" s="1" customFormat="1" ht="25" customHeight="1" spans="1:4">
      <c r="A58" s="19" t="s">
        <v>586</v>
      </c>
      <c r="B58" s="13">
        <v>3000</v>
      </c>
      <c r="C58" s="13"/>
      <c r="D58" s="2"/>
    </row>
    <row r="59" s="1" customFormat="1" ht="25" customHeight="1" spans="1:4">
      <c r="A59" s="18" t="s">
        <v>483</v>
      </c>
      <c r="B59" s="13">
        <f>B60</f>
        <v>1531</v>
      </c>
      <c r="C59" s="13">
        <f>C60</f>
        <v>1597</v>
      </c>
      <c r="D59" s="2"/>
    </row>
    <row r="60" s="1" customFormat="1" ht="25" customHeight="1" spans="1:4">
      <c r="A60" s="19" t="s">
        <v>487</v>
      </c>
      <c r="B60" s="13">
        <v>1531</v>
      </c>
      <c r="C60" s="13">
        <v>1597</v>
      </c>
      <c r="D60" s="2"/>
    </row>
  </sheetData>
  <mergeCells count="1">
    <mergeCell ref="A2:C2"/>
  </mergeCells>
  <pageMargins left="0.669444444444445" right="0.669444444444445" top="0.788888888888889" bottom="0.788888888888889" header="0.509027777777778" footer="0.509027777777778"/>
  <pageSetup paperSize="9" fitToHeight="0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63"/>
  <sheetViews>
    <sheetView showZeros="0" workbookViewId="0">
      <selection activeCell="C20" sqref="C20"/>
    </sheetView>
  </sheetViews>
  <sheetFormatPr defaultColWidth="10.2857142857143" defaultRowHeight="32.1" customHeight="1" outlineLevelCol="3"/>
  <cols>
    <col min="1" max="1" width="55.7142857142857" style="1" customWidth="1"/>
    <col min="2" max="3" width="29" style="4" customWidth="1"/>
    <col min="4" max="4" width="10.2857142857143" style="2"/>
    <col min="5" max="16136" width="10.2857142857143" style="1"/>
  </cols>
  <sheetData>
    <row r="1" s="1" customFormat="1" ht="15.95" customHeight="1" spans="1:3">
      <c r="A1" s="5" t="s">
        <v>590</v>
      </c>
      <c r="B1" s="6"/>
      <c r="C1" s="6"/>
    </row>
    <row r="2" s="2" customFormat="1" ht="45" customHeight="1" spans="1:3">
      <c r="A2" s="7" t="s">
        <v>591</v>
      </c>
      <c r="B2" s="7"/>
      <c r="C2" s="7"/>
    </row>
    <row r="3" s="3" customFormat="1" ht="15.95" customHeight="1" spans="1:3">
      <c r="A3" s="8"/>
      <c r="B3" s="8"/>
      <c r="C3" s="9" t="s">
        <v>2</v>
      </c>
    </row>
    <row r="4" s="2" customFormat="1" ht="24.95" customHeight="1" spans="1:3">
      <c r="A4" s="10" t="s">
        <v>592</v>
      </c>
      <c r="B4" s="11" t="s">
        <v>4</v>
      </c>
      <c r="C4" s="11" t="s">
        <v>5</v>
      </c>
    </row>
    <row r="5" s="2" customFormat="1" ht="24.95" customHeight="1" spans="1:3">
      <c r="A5" s="12" t="s">
        <v>124</v>
      </c>
      <c r="B5" s="13">
        <f>SUM(B6,B18,B22,B63)</f>
        <v>345721</v>
      </c>
      <c r="C5" s="13">
        <f>SUM(C6,C18,C22,C63)</f>
        <v>377828</v>
      </c>
    </row>
    <row r="6" s="2" customFormat="1" ht="25" customHeight="1" spans="1:3">
      <c r="A6" s="12" t="s">
        <v>593</v>
      </c>
      <c r="B6" s="13">
        <f>SUM(B7,B11:B17)</f>
        <v>115732</v>
      </c>
      <c r="C6" s="13">
        <f>SUM(C7,C11:C17)</f>
        <v>114495</v>
      </c>
    </row>
    <row r="7" s="2" customFormat="1" ht="25" customHeight="1" spans="1:3">
      <c r="A7" s="14" t="s">
        <v>594</v>
      </c>
      <c r="B7" s="13">
        <f>SUM(B8:B10)</f>
        <v>39882</v>
      </c>
      <c r="C7" s="13">
        <f>SUM(C8:C10)</f>
        <v>36237</v>
      </c>
    </row>
    <row r="8" s="2" customFormat="1" ht="25" customHeight="1" spans="1:3">
      <c r="A8" s="14" t="s">
        <v>595</v>
      </c>
      <c r="B8" s="13">
        <v>3660</v>
      </c>
      <c r="C8" s="13">
        <v>3660</v>
      </c>
    </row>
    <row r="9" s="2" customFormat="1" ht="25" customHeight="1" spans="1:3">
      <c r="A9" s="14" t="s">
        <v>596</v>
      </c>
      <c r="B9" s="13">
        <v>7818</v>
      </c>
      <c r="C9" s="13">
        <v>7897</v>
      </c>
    </row>
    <row r="10" s="2" customFormat="1" ht="25" customHeight="1" spans="1:3">
      <c r="A10" s="14" t="s">
        <v>597</v>
      </c>
      <c r="B10" s="13">
        <v>28404</v>
      </c>
      <c r="C10" s="13">
        <v>24680</v>
      </c>
    </row>
    <row r="11" s="2" customFormat="1" ht="25" customHeight="1" spans="1:3">
      <c r="A11" s="14" t="s">
        <v>598</v>
      </c>
      <c r="B11" s="13">
        <v>3885</v>
      </c>
      <c r="C11" s="13">
        <v>2215</v>
      </c>
    </row>
    <row r="12" s="2" customFormat="1" ht="25" customHeight="1" spans="1:3">
      <c r="A12" s="14" t="s">
        <v>599</v>
      </c>
      <c r="B12" s="13">
        <v>572</v>
      </c>
      <c r="C12" s="13">
        <v>1794</v>
      </c>
    </row>
    <row r="13" s="2" customFormat="1" ht="25" customHeight="1" spans="1:3">
      <c r="A13" s="14" t="s">
        <v>600</v>
      </c>
      <c r="B13" s="13">
        <v>5649</v>
      </c>
      <c r="C13" s="13">
        <v>5692</v>
      </c>
    </row>
    <row r="14" s="2" customFormat="1" ht="25" customHeight="1" spans="1:3">
      <c r="A14" s="14" t="s">
        <v>601</v>
      </c>
      <c r="B14" s="13">
        <v>27753</v>
      </c>
      <c r="C14" s="13">
        <v>27694</v>
      </c>
    </row>
    <row r="15" s="1" customFormat="1" ht="25" customHeight="1" spans="1:4">
      <c r="A15" s="14" t="s">
        <v>602</v>
      </c>
      <c r="B15" s="13">
        <v>37257</v>
      </c>
      <c r="C15" s="13">
        <v>40118</v>
      </c>
      <c r="D15" s="2"/>
    </row>
    <row r="16" s="1" customFormat="1" ht="25" customHeight="1" spans="1:4">
      <c r="A16" s="14" t="s">
        <v>603</v>
      </c>
      <c r="B16" s="13">
        <v>645</v>
      </c>
      <c r="C16" s="13">
        <v>656</v>
      </c>
      <c r="D16" s="2"/>
    </row>
    <row r="17" s="1" customFormat="1" ht="25" customHeight="1" spans="1:4">
      <c r="A17" s="14" t="s">
        <v>604</v>
      </c>
      <c r="B17" s="13">
        <v>89</v>
      </c>
      <c r="C17" s="13">
        <v>89</v>
      </c>
      <c r="D17" s="2"/>
    </row>
    <row r="18" s="1" customFormat="1" ht="25" customHeight="1" spans="1:4">
      <c r="A18" s="12" t="s">
        <v>605</v>
      </c>
      <c r="B18" s="13">
        <f>SUM(B19:B21)</f>
        <v>34586</v>
      </c>
      <c r="C18" s="13">
        <f>SUM(C19:C21)</f>
        <v>36711</v>
      </c>
      <c r="D18" s="2"/>
    </row>
    <row r="19" s="1" customFormat="1" ht="25" customHeight="1" spans="1:4">
      <c r="A19" s="14" t="s">
        <v>606</v>
      </c>
      <c r="B19" s="13">
        <v>14634</v>
      </c>
      <c r="C19" s="13">
        <v>15174</v>
      </c>
      <c r="D19" s="2"/>
    </row>
    <row r="20" s="1" customFormat="1" ht="25" customHeight="1" spans="1:4">
      <c r="A20" s="14" t="s">
        <v>607</v>
      </c>
      <c r="B20" s="13">
        <v>1926</v>
      </c>
      <c r="C20" s="13">
        <v>1902</v>
      </c>
      <c r="D20" s="2"/>
    </row>
    <row r="21" s="1" customFormat="1" ht="25" customHeight="1" spans="1:4">
      <c r="A21" s="14" t="s">
        <v>608</v>
      </c>
      <c r="B21" s="13">
        <v>18026</v>
      </c>
      <c r="C21" s="13">
        <v>19635</v>
      </c>
      <c r="D21" s="2"/>
    </row>
    <row r="22" s="1" customFormat="1" ht="25" customHeight="1" spans="1:4">
      <c r="A22" s="12" t="s">
        <v>609</v>
      </c>
      <c r="B22" s="13">
        <f>SUM(B23:B24,B27:B28,B31,B34,B36:B37,B43,B46:B56,B59:B62)</f>
        <v>34202</v>
      </c>
      <c r="C22" s="13">
        <f>SUM(C23:C24,C27:C28,C31,C34,C36:C37,C43,C46:C56,C59:C62)</f>
        <v>49738</v>
      </c>
      <c r="D22" s="2"/>
    </row>
    <row r="23" s="1" customFormat="1" ht="25" customHeight="1" spans="1:4">
      <c r="A23" s="14" t="s">
        <v>610</v>
      </c>
      <c r="B23" s="13">
        <v>15</v>
      </c>
      <c r="C23" s="13">
        <v>15</v>
      </c>
      <c r="D23" s="2"/>
    </row>
    <row r="24" s="1" customFormat="1" ht="25" customHeight="1" spans="1:4">
      <c r="A24" s="14" t="s">
        <v>611</v>
      </c>
      <c r="B24" s="13">
        <f>SUM(B25:B26)</f>
        <v>1290</v>
      </c>
      <c r="C24" s="13">
        <f>SUM(C25:C26)</f>
        <v>1304</v>
      </c>
      <c r="D24" s="2"/>
    </row>
    <row r="25" s="1" customFormat="1" ht="25" customHeight="1" spans="1:4">
      <c r="A25" s="14" t="s">
        <v>612</v>
      </c>
      <c r="B25" s="13">
        <v>650</v>
      </c>
      <c r="C25" s="13">
        <v>703</v>
      </c>
      <c r="D25" s="2"/>
    </row>
    <row r="26" s="1" customFormat="1" ht="25" customHeight="1" spans="1:4">
      <c r="A26" s="14" t="s">
        <v>613</v>
      </c>
      <c r="B26" s="13">
        <v>640</v>
      </c>
      <c r="C26" s="13">
        <v>601</v>
      </c>
      <c r="D26" s="2"/>
    </row>
    <row r="27" s="1" customFormat="1" ht="25" customHeight="1" spans="1:4">
      <c r="A27" s="15" t="s">
        <v>614</v>
      </c>
      <c r="B27" s="13">
        <v>66</v>
      </c>
      <c r="C27" s="13">
        <v>112</v>
      </c>
      <c r="D27" s="2"/>
    </row>
    <row r="28" s="1" customFormat="1" ht="25" customHeight="1" spans="1:4">
      <c r="A28" s="14" t="s">
        <v>615</v>
      </c>
      <c r="B28" s="13">
        <f>SUM(B29:B30)</f>
        <v>24</v>
      </c>
      <c r="C28" s="13">
        <f>SUM(C29:C30)</f>
        <v>24</v>
      </c>
      <c r="D28" s="2"/>
    </row>
    <row r="29" s="1" customFormat="1" ht="25" customHeight="1" spans="1:4">
      <c r="A29" s="14" t="s">
        <v>612</v>
      </c>
      <c r="B29" s="13">
        <v>15</v>
      </c>
      <c r="C29" s="13">
        <v>15</v>
      </c>
      <c r="D29" s="2"/>
    </row>
    <row r="30" s="1" customFormat="1" ht="25" customHeight="1" spans="1:4">
      <c r="A30" s="14" t="s">
        <v>613</v>
      </c>
      <c r="B30" s="13">
        <v>9</v>
      </c>
      <c r="C30" s="13">
        <v>9</v>
      </c>
      <c r="D30" s="2"/>
    </row>
    <row r="31" s="1" customFormat="1" ht="25" customHeight="1" spans="1:4">
      <c r="A31" s="14" t="s">
        <v>616</v>
      </c>
      <c r="B31" s="13">
        <f>SUM(B32:B33)</f>
        <v>30</v>
      </c>
      <c r="C31" s="13">
        <f>SUM(C32:C33)</f>
        <v>30</v>
      </c>
      <c r="D31" s="2"/>
    </row>
    <row r="32" s="1" customFormat="1" ht="25" customHeight="1" spans="1:4">
      <c r="A32" s="14" t="s">
        <v>617</v>
      </c>
      <c r="B32" s="13">
        <v>13</v>
      </c>
      <c r="C32" s="13">
        <v>13</v>
      </c>
      <c r="D32" s="2"/>
    </row>
    <row r="33" s="1" customFormat="1" ht="25" customHeight="1" spans="1:4">
      <c r="A33" s="14" t="s">
        <v>618</v>
      </c>
      <c r="B33" s="13">
        <v>17</v>
      </c>
      <c r="C33" s="13">
        <v>17</v>
      </c>
      <c r="D33" s="2"/>
    </row>
    <row r="34" s="1" customFormat="1" ht="25" customHeight="1" spans="1:4">
      <c r="A34" s="14" t="s">
        <v>619</v>
      </c>
      <c r="B34" s="13">
        <f>SUM(B35:B35)</f>
        <v>5</v>
      </c>
      <c r="C34" s="13">
        <f>SUM(C35:C35)</f>
        <v>5</v>
      </c>
      <c r="D34" s="2"/>
    </row>
    <row r="35" s="1" customFormat="1" ht="25" customHeight="1" spans="1:4">
      <c r="A35" s="14" t="s">
        <v>617</v>
      </c>
      <c r="B35" s="13">
        <v>5</v>
      </c>
      <c r="C35" s="13">
        <v>5</v>
      </c>
      <c r="D35" s="2"/>
    </row>
    <row r="36" s="1" customFormat="1" ht="33" customHeight="1" spans="1:4">
      <c r="A36" s="15" t="s">
        <v>620</v>
      </c>
      <c r="B36" s="13">
        <v>421</v>
      </c>
      <c r="C36" s="13">
        <v>421</v>
      </c>
      <c r="D36" s="2"/>
    </row>
    <row r="37" s="1" customFormat="1" ht="25" customHeight="1" spans="1:4">
      <c r="A37" s="14" t="s">
        <v>621</v>
      </c>
      <c r="B37" s="13">
        <f>SUM(B38:B42)</f>
        <v>1847</v>
      </c>
      <c r="C37" s="13">
        <f>SUM(C38:C42)</f>
        <v>1847</v>
      </c>
      <c r="D37" s="2"/>
    </row>
    <row r="38" s="1" customFormat="1" ht="25" customHeight="1" spans="1:4">
      <c r="A38" s="14" t="s">
        <v>622</v>
      </c>
      <c r="B38" s="13">
        <v>1464</v>
      </c>
      <c r="C38" s="13">
        <v>1464</v>
      </c>
      <c r="D38" s="2"/>
    </row>
    <row r="39" s="1" customFormat="1" ht="25" customHeight="1" spans="1:4">
      <c r="A39" s="14" t="s">
        <v>623</v>
      </c>
      <c r="B39" s="13">
        <v>91</v>
      </c>
      <c r="C39" s="13">
        <v>91</v>
      </c>
      <c r="D39" s="2"/>
    </row>
    <row r="40" s="1" customFormat="1" ht="25" customHeight="1" spans="1:4">
      <c r="A40" s="14" t="s">
        <v>624</v>
      </c>
      <c r="B40" s="13">
        <v>64</v>
      </c>
      <c r="C40" s="13">
        <v>64</v>
      </c>
      <c r="D40" s="2"/>
    </row>
    <row r="41" s="1" customFormat="1" ht="25" customHeight="1" spans="1:4">
      <c r="A41" s="14" t="s">
        <v>625</v>
      </c>
      <c r="B41" s="13">
        <v>216</v>
      </c>
      <c r="C41" s="13">
        <v>216</v>
      </c>
      <c r="D41" s="2"/>
    </row>
    <row r="42" s="1" customFormat="1" ht="25" customHeight="1" spans="1:4">
      <c r="A42" s="14" t="s">
        <v>626</v>
      </c>
      <c r="B42" s="13">
        <v>12</v>
      </c>
      <c r="C42" s="13">
        <v>12</v>
      </c>
      <c r="D42" s="2"/>
    </row>
    <row r="43" s="1" customFormat="1" ht="25" customHeight="1" spans="1:4">
      <c r="A43" s="14" t="s">
        <v>627</v>
      </c>
      <c r="B43" s="13">
        <f>SUM(B44:B45)</f>
        <v>696</v>
      </c>
      <c r="C43" s="13">
        <f>SUM(C44:C45)</f>
        <v>696</v>
      </c>
      <c r="D43" s="2"/>
    </row>
    <row r="44" s="1" customFormat="1" ht="25" customHeight="1" spans="1:4">
      <c r="A44" s="14" t="s">
        <v>628</v>
      </c>
      <c r="B44" s="13">
        <v>626</v>
      </c>
      <c r="C44" s="13">
        <v>626</v>
      </c>
      <c r="D44" s="2"/>
    </row>
    <row r="45" s="1" customFormat="1" ht="25" customHeight="1" spans="1:4">
      <c r="A45" s="14" t="s">
        <v>629</v>
      </c>
      <c r="B45" s="13">
        <v>70</v>
      </c>
      <c r="C45" s="13">
        <v>70</v>
      </c>
      <c r="D45" s="2"/>
    </row>
    <row r="46" s="1" customFormat="1" ht="25" customHeight="1" spans="1:4">
      <c r="A46" s="14" t="s">
        <v>630</v>
      </c>
      <c r="B46" s="13">
        <v>3876</v>
      </c>
      <c r="C46" s="13">
        <v>3876</v>
      </c>
      <c r="D46" s="2"/>
    </row>
    <row r="47" s="1" customFormat="1" ht="25" customHeight="1" spans="1:4">
      <c r="A47" s="14" t="s">
        <v>631</v>
      </c>
      <c r="B47" s="13">
        <v>70</v>
      </c>
      <c r="C47" s="13">
        <v>70</v>
      </c>
      <c r="D47" s="2"/>
    </row>
    <row r="48" s="1" customFormat="1" ht="25" customHeight="1" spans="1:4">
      <c r="A48" s="14" t="s">
        <v>632</v>
      </c>
      <c r="B48" s="13">
        <v>8000</v>
      </c>
      <c r="C48" s="13">
        <v>8000</v>
      </c>
      <c r="D48" s="2"/>
    </row>
    <row r="49" s="1" customFormat="1" ht="25" customHeight="1" spans="1:4">
      <c r="A49" s="14" t="s">
        <v>633</v>
      </c>
      <c r="B49" s="13">
        <v>1316</v>
      </c>
      <c r="C49" s="13">
        <v>1316</v>
      </c>
      <c r="D49" s="2"/>
    </row>
    <row r="50" s="1" customFormat="1" ht="25" customHeight="1" spans="1:4">
      <c r="A50" s="14" t="s">
        <v>634</v>
      </c>
      <c r="B50" s="13">
        <v>150</v>
      </c>
      <c r="C50" s="13">
        <v>150</v>
      </c>
      <c r="D50" s="2"/>
    </row>
    <row r="51" s="1" customFormat="1" ht="25" customHeight="1" spans="1:4">
      <c r="A51" s="14" t="s">
        <v>635</v>
      </c>
      <c r="B51" s="13">
        <v>582</v>
      </c>
      <c r="C51" s="13">
        <v>582</v>
      </c>
      <c r="D51" s="2"/>
    </row>
    <row r="52" s="1" customFormat="1" ht="25" customHeight="1" spans="1:4">
      <c r="A52" s="14" t="s">
        <v>636</v>
      </c>
      <c r="B52" s="13">
        <v>309</v>
      </c>
      <c r="C52" s="13">
        <v>309</v>
      </c>
      <c r="D52" s="2"/>
    </row>
    <row r="53" s="1" customFormat="1" ht="25" customHeight="1" spans="1:4">
      <c r="A53" s="14" t="s">
        <v>637</v>
      </c>
      <c r="B53" s="13">
        <v>371</v>
      </c>
      <c r="C53" s="13">
        <v>371</v>
      </c>
      <c r="D53" s="2"/>
    </row>
    <row r="54" s="1" customFormat="1" ht="25" customHeight="1" spans="1:4">
      <c r="A54" s="14" t="s">
        <v>638</v>
      </c>
      <c r="B54" s="13">
        <v>5550</v>
      </c>
      <c r="C54" s="13">
        <v>5550</v>
      </c>
      <c r="D54" s="2"/>
    </row>
    <row r="55" s="1" customFormat="1" ht="25" customHeight="1" spans="1:4">
      <c r="A55" s="14" t="s">
        <v>639</v>
      </c>
      <c r="B55" s="13">
        <v>1251</v>
      </c>
      <c r="C55" s="13">
        <v>1281</v>
      </c>
      <c r="D55" s="2"/>
    </row>
    <row r="56" s="1" customFormat="1" ht="25" customHeight="1" spans="1:4">
      <c r="A56" s="14" t="s">
        <v>640</v>
      </c>
      <c r="B56" s="13">
        <f>SUM(B57:B58)</f>
        <v>2380</v>
      </c>
      <c r="C56" s="13">
        <f>SUM(C57:C58)</f>
        <v>2380</v>
      </c>
      <c r="D56" s="2"/>
    </row>
    <row r="57" s="1" customFormat="1" ht="25" customHeight="1" spans="1:4">
      <c r="A57" s="14" t="s">
        <v>641</v>
      </c>
      <c r="B57" s="13">
        <v>2148</v>
      </c>
      <c r="C57" s="13">
        <v>2148</v>
      </c>
      <c r="D57" s="2"/>
    </row>
    <row r="58" s="1" customFormat="1" ht="25" customHeight="1" spans="1:4">
      <c r="A58" s="14" t="s">
        <v>642</v>
      </c>
      <c r="B58" s="13">
        <v>232</v>
      </c>
      <c r="C58" s="13">
        <v>232</v>
      </c>
      <c r="D58" s="2"/>
    </row>
    <row r="59" s="1" customFormat="1" ht="25" customHeight="1" spans="1:4">
      <c r="A59" s="14" t="s">
        <v>643</v>
      </c>
      <c r="B59" s="13">
        <v>350</v>
      </c>
      <c r="C59" s="13">
        <v>350</v>
      </c>
      <c r="D59" s="2"/>
    </row>
    <row r="60" s="1" customFormat="1" ht="25" customHeight="1" spans="1:4">
      <c r="A60" s="14" t="s">
        <v>644</v>
      </c>
      <c r="B60" s="13">
        <v>2000</v>
      </c>
      <c r="C60" s="13">
        <v>1652</v>
      </c>
      <c r="D60" s="2"/>
    </row>
    <row r="61" s="1" customFormat="1" ht="25" customHeight="1" spans="1:4">
      <c r="A61" s="14" t="s">
        <v>645</v>
      </c>
      <c r="B61" s="13">
        <v>3603</v>
      </c>
      <c r="C61" s="13">
        <v>2752</v>
      </c>
      <c r="D61" s="2"/>
    </row>
    <row r="62" s="1" customFormat="1" ht="25" customHeight="1" spans="1:4">
      <c r="A62" s="14" t="s">
        <v>646</v>
      </c>
      <c r="B62" s="13"/>
      <c r="C62" s="13">
        <v>16645</v>
      </c>
      <c r="D62" s="2"/>
    </row>
    <row r="63" s="1" customFormat="1" ht="25" customHeight="1" spans="1:4">
      <c r="A63" s="12" t="s">
        <v>647</v>
      </c>
      <c r="B63" s="13">
        <v>161201</v>
      </c>
      <c r="C63" s="13">
        <v>176884</v>
      </c>
      <c r="D63" s="2"/>
    </row>
  </sheetData>
  <mergeCells count="1">
    <mergeCell ref="A2:C2"/>
  </mergeCells>
  <pageMargins left="0.669444444444445" right="0.669444444444445" top="0.788888888888889" bottom="0.788888888888889" header="0.509027777777778" footer="0.509027777777778"/>
  <pageSetup paperSize="9" fitToHeight="0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63"/>
  <sheetViews>
    <sheetView showZeros="0" workbookViewId="0">
      <selection activeCell="C20" sqref="C20"/>
    </sheetView>
  </sheetViews>
  <sheetFormatPr defaultColWidth="10.2857142857143" defaultRowHeight="32.1" customHeight="1" outlineLevelCol="3"/>
  <cols>
    <col min="1" max="1" width="57.1428571428571" style="1" customWidth="1"/>
    <col min="2" max="3" width="28.7142857142857" style="4" customWidth="1"/>
    <col min="4" max="4" width="10.2857142857143" style="2"/>
    <col min="5" max="16136" width="10.2857142857143" style="1"/>
  </cols>
  <sheetData>
    <row r="1" s="1" customFormat="1" ht="15.95" customHeight="1" spans="1:3">
      <c r="A1" s="5" t="s">
        <v>648</v>
      </c>
      <c r="B1" s="6"/>
      <c r="C1" s="6"/>
    </row>
    <row r="2" s="2" customFormat="1" ht="45" customHeight="1" spans="1:3">
      <c r="A2" s="7" t="s">
        <v>649</v>
      </c>
      <c r="B2" s="7"/>
      <c r="C2" s="7"/>
    </row>
    <row r="3" s="3" customFormat="1" ht="15.95" customHeight="1" spans="1:3">
      <c r="A3" s="8"/>
      <c r="B3" s="8"/>
      <c r="C3" s="9" t="s">
        <v>2</v>
      </c>
    </row>
    <row r="4" s="2" customFormat="1" ht="24.95" customHeight="1" spans="1:3">
      <c r="A4" s="10" t="s">
        <v>592</v>
      </c>
      <c r="B4" s="11" t="s">
        <v>4</v>
      </c>
      <c r="C4" s="11" t="s">
        <v>5</v>
      </c>
    </row>
    <row r="5" s="2" customFormat="1" ht="24.95" customHeight="1" spans="1:3">
      <c r="A5" s="12" t="s">
        <v>124</v>
      </c>
      <c r="B5" s="13">
        <f>SUM(B6,B18,B22,B63)</f>
        <v>314372</v>
      </c>
      <c r="C5" s="13">
        <f>SUM(C6,C18,C22,C63)</f>
        <v>343173</v>
      </c>
    </row>
    <row r="6" s="2" customFormat="1" ht="25" customHeight="1" spans="1:3">
      <c r="A6" s="12" t="s">
        <v>593</v>
      </c>
      <c r="B6" s="13">
        <f>SUM(B7,B11:B17)</f>
        <v>107643</v>
      </c>
      <c r="C6" s="13">
        <f>SUM(C7,C11:C17)</f>
        <v>106406</v>
      </c>
    </row>
    <row r="7" s="2" customFormat="1" ht="25" customHeight="1" spans="1:3">
      <c r="A7" s="14" t="s">
        <v>594</v>
      </c>
      <c r="B7" s="13">
        <f>SUM(B8:B10)</f>
        <v>37257</v>
      </c>
      <c r="C7" s="13">
        <f>SUM(C8:C10)</f>
        <v>33612</v>
      </c>
    </row>
    <row r="8" s="2" customFormat="1" ht="25" customHeight="1" spans="1:3">
      <c r="A8" s="14" t="s">
        <v>595</v>
      </c>
      <c r="B8" s="13">
        <v>3660</v>
      </c>
      <c r="C8" s="13">
        <v>3660</v>
      </c>
    </row>
    <row r="9" s="2" customFormat="1" ht="25" customHeight="1" spans="1:3">
      <c r="A9" s="14" t="s">
        <v>596</v>
      </c>
      <c r="B9" s="13">
        <v>6290</v>
      </c>
      <c r="C9" s="13">
        <v>6369</v>
      </c>
    </row>
    <row r="10" s="2" customFormat="1" ht="25" customHeight="1" spans="1:3">
      <c r="A10" s="14" t="s">
        <v>597</v>
      </c>
      <c r="B10" s="13">
        <v>27307</v>
      </c>
      <c r="C10" s="13">
        <v>23583</v>
      </c>
    </row>
    <row r="11" s="2" customFormat="1" ht="25" customHeight="1" spans="1:3">
      <c r="A11" s="14" t="s">
        <v>598</v>
      </c>
      <c r="B11" s="13">
        <v>3239</v>
      </c>
      <c r="C11" s="13">
        <v>1569</v>
      </c>
    </row>
    <row r="12" s="2" customFormat="1" ht="25" customHeight="1" spans="1:3">
      <c r="A12" s="14" t="s">
        <v>599</v>
      </c>
      <c r="B12" s="13">
        <v>431</v>
      </c>
      <c r="C12" s="13">
        <v>1653</v>
      </c>
    </row>
    <row r="13" s="2" customFormat="1" ht="25" customHeight="1" spans="1:3">
      <c r="A13" s="14" t="s">
        <v>600</v>
      </c>
      <c r="B13" s="13">
        <v>4845</v>
      </c>
      <c r="C13" s="13">
        <v>4888</v>
      </c>
    </row>
    <row r="14" s="2" customFormat="1" ht="25" customHeight="1" spans="1:3">
      <c r="A14" s="14" t="s">
        <v>601</v>
      </c>
      <c r="B14" s="13">
        <v>26425</v>
      </c>
      <c r="C14" s="13">
        <v>26366</v>
      </c>
    </row>
    <row r="15" s="1" customFormat="1" ht="25" customHeight="1" spans="1:4">
      <c r="A15" s="14" t="s">
        <v>602</v>
      </c>
      <c r="B15" s="13">
        <v>34714</v>
      </c>
      <c r="C15" s="13">
        <v>37575</v>
      </c>
      <c r="D15" s="2"/>
    </row>
    <row r="16" s="1" customFormat="1" ht="25" customHeight="1" spans="1:4">
      <c r="A16" s="14" t="s">
        <v>603</v>
      </c>
      <c r="B16" s="13">
        <v>643</v>
      </c>
      <c r="C16" s="13">
        <v>654</v>
      </c>
      <c r="D16" s="2"/>
    </row>
    <row r="17" s="1" customFormat="1" ht="25" customHeight="1" spans="1:4">
      <c r="A17" s="14" t="s">
        <v>604</v>
      </c>
      <c r="B17" s="13">
        <v>89</v>
      </c>
      <c r="C17" s="13">
        <v>89</v>
      </c>
      <c r="D17" s="2"/>
    </row>
    <row r="18" s="1" customFormat="1" ht="25" customHeight="1" spans="1:4">
      <c r="A18" s="12" t="s">
        <v>605</v>
      </c>
      <c r="B18" s="13">
        <f>SUM(B19:B21)</f>
        <v>30718</v>
      </c>
      <c r="C18" s="13">
        <f>SUM(C19:C21)</f>
        <v>32843</v>
      </c>
      <c r="D18" s="2"/>
    </row>
    <row r="19" s="1" customFormat="1" ht="25" customHeight="1" spans="1:4">
      <c r="A19" s="14" t="s">
        <v>606</v>
      </c>
      <c r="B19" s="13">
        <v>11969</v>
      </c>
      <c r="C19" s="13">
        <v>12509</v>
      </c>
      <c r="D19" s="2"/>
    </row>
    <row r="20" s="1" customFormat="1" ht="25" customHeight="1" spans="1:4">
      <c r="A20" s="14" t="s">
        <v>607</v>
      </c>
      <c r="B20" s="13">
        <v>1926</v>
      </c>
      <c r="C20" s="13">
        <v>1902</v>
      </c>
      <c r="D20" s="2"/>
    </row>
    <row r="21" s="1" customFormat="1" ht="25" customHeight="1" spans="1:4">
      <c r="A21" s="14" t="s">
        <v>608</v>
      </c>
      <c r="B21" s="13">
        <v>16823</v>
      </c>
      <c r="C21" s="13">
        <v>18432</v>
      </c>
      <c r="D21" s="2"/>
    </row>
    <row r="22" s="1" customFormat="1" ht="25" customHeight="1" spans="1:4">
      <c r="A22" s="12" t="s">
        <v>609</v>
      </c>
      <c r="B22" s="13">
        <f>SUM(B23:B24,B27:B28,B31,B34,B36:B37,B43,B46:B56,B59:B62)</f>
        <v>29870</v>
      </c>
      <c r="C22" s="13">
        <f>SUM(C23:C24,C27:C28,C31,C34,C36:C37,C43,C46:C56,C59:C62)</f>
        <v>44780</v>
      </c>
      <c r="D22" s="2"/>
    </row>
    <row r="23" s="1" customFormat="1" ht="25" customHeight="1" spans="1:4">
      <c r="A23" s="14" t="s">
        <v>610</v>
      </c>
      <c r="B23" s="13">
        <v>15</v>
      </c>
      <c r="C23" s="13">
        <v>15</v>
      </c>
      <c r="D23" s="2"/>
    </row>
    <row r="24" s="1" customFormat="1" ht="25" customHeight="1" spans="1:4">
      <c r="A24" s="14" t="s">
        <v>611</v>
      </c>
      <c r="B24" s="13">
        <f>SUM(B25:B26)</f>
        <v>1290</v>
      </c>
      <c r="C24" s="13">
        <f>SUM(C25:C26)</f>
        <v>1304</v>
      </c>
      <c r="D24" s="2"/>
    </row>
    <row r="25" s="1" customFormat="1" ht="25" customHeight="1" spans="1:4">
      <c r="A25" s="14" t="s">
        <v>612</v>
      </c>
      <c r="B25" s="13">
        <v>650</v>
      </c>
      <c r="C25" s="13">
        <v>703</v>
      </c>
      <c r="D25" s="2"/>
    </row>
    <row r="26" s="1" customFormat="1" ht="25" customHeight="1" spans="1:4">
      <c r="A26" s="14" t="s">
        <v>613</v>
      </c>
      <c r="B26" s="13">
        <v>640</v>
      </c>
      <c r="C26" s="13">
        <v>601</v>
      </c>
      <c r="D26" s="2"/>
    </row>
    <row r="27" s="1" customFormat="1" ht="25" customHeight="1" spans="1:4">
      <c r="A27" s="15" t="s">
        <v>614</v>
      </c>
      <c r="B27" s="13">
        <v>66</v>
      </c>
      <c r="C27" s="13">
        <v>112</v>
      </c>
      <c r="D27" s="2"/>
    </row>
    <row r="28" s="1" customFormat="1" ht="25" customHeight="1" spans="1:4">
      <c r="A28" s="14" t="s">
        <v>615</v>
      </c>
      <c r="B28" s="13">
        <f>SUM(B29:B30)</f>
        <v>24</v>
      </c>
      <c r="C28" s="13">
        <f>SUM(C29:C30)</f>
        <v>24</v>
      </c>
      <c r="D28" s="2"/>
    </row>
    <row r="29" s="1" customFormat="1" ht="25" customHeight="1" spans="1:4">
      <c r="A29" s="14" t="s">
        <v>612</v>
      </c>
      <c r="B29" s="13">
        <v>15</v>
      </c>
      <c r="C29" s="13">
        <v>15</v>
      </c>
      <c r="D29" s="2"/>
    </row>
    <row r="30" s="1" customFormat="1" ht="25" customHeight="1" spans="1:4">
      <c r="A30" s="14" t="s">
        <v>613</v>
      </c>
      <c r="B30" s="13">
        <v>9</v>
      </c>
      <c r="C30" s="13">
        <v>9</v>
      </c>
      <c r="D30" s="2"/>
    </row>
    <row r="31" s="1" customFormat="1" ht="25" customHeight="1" spans="1:4">
      <c r="A31" s="14" t="s">
        <v>616</v>
      </c>
      <c r="B31" s="13">
        <f>SUM(B32:B33)</f>
        <v>30</v>
      </c>
      <c r="C31" s="13">
        <f>SUM(C32:C33)</f>
        <v>30</v>
      </c>
      <c r="D31" s="2"/>
    </row>
    <row r="32" s="1" customFormat="1" ht="25" customHeight="1" spans="1:4">
      <c r="A32" s="14" t="s">
        <v>617</v>
      </c>
      <c r="B32" s="13">
        <v>13</v>
      </c>
      <c r="C32" s="13">
        <v>13</v>
      </c>
      <c r="D32" s="2"/>
    </row>
    <row r="33" s="1" customFormat="1" ht="25" customHeight="1" spans="1:4">
      <c r="A33" s="14" t="s">
        <v>618</v>
      </c>
      <c r="B33" s="13">
        <v>17</v>
      </c>
      <c r="C33" s="13">
        <v>17</v>
      </c>
      <c r="D33" s="2"/>
    </row>
    <row r="34" s="1" customFormat="1" ht="25" customHeight="1" spans="1:4">
      <c r="A34" s="14" t="s">
        <v>619</v>
      </c>
      <c r="B34" s="13">
        <f>SUM(B35:B35)</f>
        <v>5</v>
      </c>
      <c r="C34" s="13">
        <f>SUM(C35:C35)</f>
        <v>5</v>
      </c>
      <c r="D34" s="2"/>
    </row>
    <row r="35" s="1" customFormat="1" ht="25" customHeight="1" spans="1:4">
      <c r="A35" s="14" t="s">
        <v>617</v>
      </c>
      <c r="B35" s="13">
        <v>5</v>
      </c>
      <c r="C35" s="13">
        <v>5</v>
      </c>
      <c r="D35" s="2"/>
    </row>
    <row r="36" s="1" customFormat="1" ht="36" customHeight="1" spans="1:4">
      <c r="A36" s="15" t="s">
        <v>620</v>
      </c>
      <c r="B36" s="13">
        <v>403</v>
      </c>
      <c r="C36" s="13">
        <v>403</v>
      </c>
      <c r="D36" s="2"/>
    </row>
    <row r="37" s="1" customFormat="1" ht="25" customHeight="1" spans="1:4">
      <c r="A37" s="14" t="s">
        <v>621</v>
      </c>
      <c r="B37" s="13">
        <f>SUM(B38:B42)</f>
        <v>1522</v>
      </c>
      <c r="C37" s="13">
        <f>SUM(C38:C42)</f>
        <v>1522</v>
      </c>
      <c r="D37" s="2"/>
    </row>
    <row r="38" s="1" customFormat="1" ht="25" customHeight="1" spans="1:4">
      <c r="A38" s="14" t="s">
        <v>622</v>
      </c>
      <c r="B38" s="13">
        <v>1213</v>
      </c>
      <c r="C38" s="13">
        <v>1213</v>
      </c>
      <c r="D38" s="2"/>
    </row>
    <row r="39" s="1" customFormat="1" ht="25" customHeight="1" spans="1:4">
      <c r="A39" s="14" t="s">
        <v>623</v>
      </c>
      <c r="B39" s="13">
        <v>89</v>
      </c>
      <c r="C39" s="13">
        <v>89</v>
      </c>
      <c r="D39" s="2"/>
    </row>
    <row r="40" s="1" customFormat="1" ht="25" customHeight="1" spans="1:4">
      <c r="A40" s="14" t="s">
        <v>624</v>
      </c>
      <c r="B40" s="13">
        <v>64</v>
      </c>
      <c r="C40" s="13">
        <v>64</v>
      </c>
      <c r="D40" s="2"/>
    </row>
    <row r="41" s="1" customFormat="1" ht="25" customHeight="1" spans="1:4">
      <c r="A41" s="14" t="s">
        <v>625</v>
      </c>
      <c r="B41" s="13">
        <v>144</v>
      </c>
      <c r="C41" s="13">
        <v>144</v>
      </c>
      <c r="D41" s="2"/>
    </row>
    <row r="42" s="1" customFormat="1" ht="25" customHeight="1" spans="1:4">
      <c r="A42" s="14" t="s">
        <v>626</v>
      </c>
      <c r="B42" s="13">
        <v>12</v>
      </c>
      <c r="C42" s="13">
        <v>12</v>
      </c>
      <c r="D42" s="2"/>
    </row>
    <row r="43" s="1" customFormat="1" ht="25" customHeight="1" spans="1:4">
      <c r="A43" s="14" t="s">
        <v>627</v>
      </c>
      <c r="B43" s="13">
        <f>SUM(B44:B45)</f>
        <v>675</v>
      </c>
      <c r="C43" s="13">
        <f>SUM(C44:C45)</f>
        <v>675</v>
      </c>
      <c r="D43" s="2"/>
    </row>
    <row r="44" s="1" customFormat="1" ht="25" customHeight="1" spans="1:4">
      <c r="A44" s="14" t="s">
        <v>628</v>
      </c>
      <c r="B44" s="13">
        <v>605</v>
      </c>
      <c r="C44" s="13">
        <v>605</v>
      </c>
      <c r="D44" s="2"/>
    </row>
    <row r="45" s="1" customFormat="1" ht="25" customHeight="1" spans="1:4">
      <c r="A45" s="14" t="s">
        <v>629</v>
      </c>
      <c r="B45" s="13">
        <v>70</v>
      </c>
      <c r="C45" s="13">
        <v>70</v>
      </c>
      <c r="D45" s="2"/>
    </row>
    <row r="46" s="1" customFormat="1" ht="25" customHeight="1" spans="1:4">
      <c r="A46" s="14" t="s">
        <v>630</v>
      </c>
      <c r="B46" s="13">
        <v>1792</v>
      </c>
      <c r="C46" s="13">
        <v>1792</v>
      </c>
      <c r="D46" s="2"/>
    </row>
    <row r="47" s="1" customFormat="1" ht="25" customHeight="1" spans="1:4">
      <c r="A47" s="14" t="s">
        <v>631</v>
      </c>
      <c r="B47" s="13">
        <v>70</v>
      </c>
      <c r="C47" s="13">
        <v>70</v>
      </c>
      <c r="D47" s="2"/>
    </row>
    <row r="48" s="1" customFormat="1" ht="25" customHeight="1" spans="1:4">
      <c r="A48" s="14" t="s">
        <v>632</v>
      </c>
      <c r="B48" s="13">
        <v>8000</v>
      </c>
      <c r="C48" s="13">
        <v>8000</v>
      </c>
      <c r="D48" s="2"/>
    </row>
    <row r="49" s="1" customFormat="1" ht="25" customHeight="1" spans="1:4">
      <c r="A49" s="14" t="s">
        <v>633</v>
      </c>
      <c r="B49" s="13">
        <v>1316</v>
      </c>
      <c r="C49" s="13">
        <v>1316</v>
      </c>
      <c r="D49" s="2"/>
    </row>
    <row r="50" s="1" customFormat="1" ht="25" customHeight="1" spans="1:4">
      <c r="A50" s="14" t="s">
        <v>634</v>
      </c>
      <c r="B50" s="13">
        <v>150</v>
      </c>
      <c r="C50" s="13">
        <v>150</v>
      </c>
      <c r="D50" s="2"/>
    </row>
    <row r="51" s="1" customFormat="1" ht="25" customHeight="1" spans="1:4">
      <c r="A51" s="14" t="s">
        <v>635</v>
      </c>
      <c r="B51" s="13">
        <v>573</v>
      </c>
      <c r="C51" s="13">
        <v>573</v>
      </c>
      <c r="D51" s="2"/>
    </row>
    <row r="52" s="1" customFormat="1" ht="25" customHeight="1" spans="1:4">
      <c r="A52" s="14" t="s">
        <v>636</v>
      </c>
      <c r="B52" s="13">
        <v>309</v>
      </c>
      <c r="C52" s="13">
        <v>309</v>
      </c>
      <c r="D52" s="2"/>
    </row>
    <row r="53" s="1" customFormat="1" ht="25" customHeight="1" spans="1:4">
      <c r="A53" s="14" t="s">
        <v>637</v>
      </c>
      <c r="B53" s="13">
        <v>365</v>
      </c>
      <c r="C53" s="13">
        <v>365</v>
      </c>
      <c r="D53" s="2"/>
    </row>
    <row r="54" s="1" customFormat="1" ht="25" customHeight="1" spans="1:4">
      <c r="A54" s="14" t="s">
        <v>638</v>
      </c>
      <c r="B54" s="13">
        <v>4350</v>
      </c>
      <c r="C54" s="13">
        <v>4350</v>
      </c>
      <c r="D54" s="2"/>
    </row>
    <row r="55" s="1" customFormat="1" ht="25" customHeight="1" spans="1:4">
      <c r="A55" s="14" t="s">
        <v>639</v>
      </c>
      <c r="B55" s="13">
        <v>1240</v>
      </c>
      <c r="C55" s="13">
        <v>1270</v>
      </c>
      <c r="D55" s="2"/>
    </row>
    <row r="56" s="1" customFormat="1" ht="25" customHeight="1" spans="1:4">
      <c r="A56" s="14" t="s">
        <v>640</v>
      </c>
      <c r="B56" s="13">
        <f>SUM(B57:B58)</f>
        <v>2380</v>
      </c>
      <c r="C56" s="13">
        <f>SUM(C57:C58)</f>
        <v>2380</v>
      </c>
      <c r="D56" s="2"/>
    </row>
    <row r="57" s="1" customFormat="1" ht="25" customHeight="1" spans="1:4">
      <c r="A57" s="14" t="s">
        <v>641</v>
      </c>
      <c r="B57" s="13">
        <v>2148</v>
      </c>
      <c r="C57" s="13">
        <v>2148</v>
      </c>
      <c r="D57" s="2"/>
    </row>
    <row r="58" s="1" customFormat="1" ht="25" customHeight="1" spans="1:4">
      <c r="A58" s="14" t="s">
        <v>642</v>
      </c>
      <c r="B58" s="13">
        <v>232</v>
      </c>
      <c r="C58" s="13">
        <v>232</v>
      </c>
      <c r="D58" s="2"/>
    </row>
    <row r="59" s="1" customFormat="1" ht="25" customHeight="1" spans="1:4">
      <c r="A59" s="14" t="s">
        <v>643</v>
      </c>
      <c r="B59" s="13">
        <v>350</v>
      </c>
      <c r="C59" s="13">
        <v>350</v>
      </c>
      <c r="D59" s="2"/>
    </row>
    <row r="60" s="1" customFormat="1" ht="25" customHeight="1" spans="1:4">
      <c r="A60" s="14" t="s">
        <v>644</v>
      </c>
      <c r="B60" s="13">
        <v>2000</v>
      </c>
      <c r="C60" s="13">
        <v>1652</v>
      </c>
      <c r="D60" s="2"/>
    </row>
    <row r="61" s="1" customFormat="1" ht="25" customHeight="1" spans="1:4">
      <c r="A61" s="14" t="s">
        <v>645</v>
      </c>
      <c r="B61" s="13">
        <v>2945</v>
      </c>
      <c r="C61" s="13">
        <v>2094</v>
      </c>
      <c r="D61" s="2"/>
    </row>
    <row r="62" s="1" customFormat="1" ht="25" customHeight="1" spans="1:4">
      <c r="A62" s="14" t="s">
        <v>646</v>
      </c>
      <c r="B62" s="13"/>
      <c r="C62" s="13">
        <v>16019</v>
      </c>
      <c r="D62" s="2"/>
    </row>
    <row r="63" s="1" customFormat="1" ht="25" customHeight="1" spans="1:4">
      <c r="A63" s="12" t="s">
        <v>647</v>
      </c>
      <c r="B63" s="13">
        <v>146141</v>
      </c>
      <c r="C63" s="13">
        <v>159144</v>
      </c>
      <c r="D63" s="2"/>
    </row>
  </sheetData>
  <mergeCells count="1">
    <mergeCell ref="A2:C2"/>
  </mergeCells>
  <pageMargins left="0.669444444444445" right="0.669444444444445" top="0.788888888888889" bottom="0.788888888888889" header="0.509027777777778" footer="0.509027777777778"/>
  <pageSetup paperSize="9" scale="86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1:P68"/>
  <sheetViews>
    <sheetView showZeros="0" zoomScale="90" zoomScaleNormal="90" workbookViewId="0">
      <selection activeCell="C36" sqref="C36"/>
    </sheetView>
  </sheetViews>
  <sheetFormatPr defaultColWidth="9.13333333333333" defaultRowHeight="14.25"/>
  <cols>
    <col min="1" max="1" width="48.8761904761905" style="82" customWidth="1"/>
    <col min="2" max="2" width="14.6095238095238" style="82" customWidth="1"/>
    <col min="3" max="3" width="14" style="82" customWidth="1"/>
    <col min="4" max="4" width="13.7904761904762" style="83" customWidth="1"/>
    <col min="5" max="5" width="9.13333333333333" style="83"/>
    <col min="6" max="6" width="7.71428571428571" style="83" customWidth="1"/>
    <col min="7" max="16384" width="9.13333333333333" style="83"/>
  </cols>
  <sheetData>
    <row r="1" s="81" customFormat="1" spans="1:3">
      <c r="A1" s="22" t="s">
        <v>69</v>
      </c>
      <c r="B1" s="22"/>
      <c r="C1" s="82"/>
    </row>
    <row r="2" s="81" customFormat="1" ht="23" customHeight="1" spans="1:4">
      <c r="A2" s="84" t="s">
        <v>70</v>
      </c>
      <c r="B2" s="84"/>
      <c r="C2" s="84"/>
      <c r="D2" s="84"/>
    </row>
    <row r="3" s="81" customFormat="1" ht="19" customHeight="1" spans="1:4">
      <c r="A3" s="22"/>
      <c r="B3" s="22"/>
      <c r="D3" s="85" t="s">
        <v>2</v>
      </c>
    </row>
    <row r="4" s="81" customFormat="1" ht="24" customHeight="1" spans="1:4">
      <c r="A4" s="47" t="s">
        <v>3</v>
      </c>
      <c r="B4" s="47" t="s">
        <v>4</v>
      </c>
      <c r="C4" s="86" t="s">
        <v>5</v>
      </c>
      <c r="D4" s="47" t="s">
        <v>6</v>
      </c>
    </row>
    <row r="5" s="81" customFormat="1" spans="1:4">
      <c r="A5" s="87" t="s">
        <v>7</v>
      </c>
      <c r="B5" s="87">
        <f>SUM(B6:B16)</f>
        <v>121186</v>
      </c>
      <c r="C5" s="87">
        <f>SUM(C6:C16)</f>
        <v>121186</v>
      </c>
      <c r="D5" s="88">
        <f t="shared" ref="D5:D15" si="0">C5-B5</f>
        <v>0</v>
      </c>
    </row>
    <row r="6" s="81" customFormat="1" spans="1:4">
      <c r="A6" s="89" t="s">
        <v>8</v>
      </c>
      <c r="B6" s="87">
        <v>44750</v>
      </c>
      <c r="C6" s="87">
        <v>44750</v>
      </c>
      <c r="D6" s="88">
        <f t="shared" si="0"/>
        <v>0</v>
      </c>
    </row>
    <row r="7" s="81" customFormat="1" spans="1:4">
      <c r="A7" s="89" t="s">
        <v>9</v>
      </c>
      <c r="B7" s="87">
        <v>31400</v>
      </c>
      <c r="C7" s="87">
        <v>31400</v>
      </c>
      <c r="D7" s="88">
        <f t="shared" si="0"/>
        <v>0</v>
      </c>
    </row>
    <row r="8" s="81" customFormat="1" spans="1:4">
      <c r="A8" s="89" t="s">
        <v>10</v>
      </c>
      <c r="B8" s="87">
        <v>1330</v>
      </c>
      <c r="C8" s="87">
        <v>1330</v>
      </c>
      <c r="D8" s="88">
        <f t="shared" si="0"/>
        <v>0</v>
      </c>
    </row>
    <row r="9" s="81" customFormat="1" spans="1:4">
      <c r="A9" s="89" t="s">
        <v>12</v>
      </c>
      <c r="B9" s="87">
        <v>11200</v>
      </c>
      <c r="C9" s="87">
        <v>11200</v>
      </c>
      <c r="D9" s="88">
        <f t="shared" si="0"/>
        <v>0</v>
      </c>
    </row>
    <row r="10" s="81" customFormat="1" spans="1:4">
      <c r="A10" s="89" t="s">
        <v>13</v>
      </c>
      <c r="B10" s="87">
        <v>13250</v>
      </c>
      <c r="C10" s="87">
        <v>13250</v>
      </c>
      <c r="D10" s="88">
        <f t="shared" si="0"/>
        <v>0</v>
      </c>
    </row>
    <row r="11" s="81" customFormat="1" spans="1:4">
      <c r="A11" s="89" t="s">
        <v>14</v>
      </c>
      <c r="B11" s="87">
        <v>11150</v>
      </c>
      <c r="C11" s="87">
        <v>11150</v>
      </c>
      <c r="D11" s="88">
        <f t="shared" si="0"/>
        <v>0</v>
      </c>
    </row>
    <row r="12" s="81" customFormat="1" spans="1:4">
      <c r="A12" s="89" t="s">
        <v>15</v>
      </c>
      <c r="B12" s="87">
        <v>5180</v>
      </c>
      <c r="C12" s="87">
        <v>5180</v>
      </c>
      <c r="D12" s="88">
        <f t="shared" si="0"/>
        <v>0</v>
      </c>
    </row>
    <row r="13" s="81" customFormat="1" spans="1:4">
      <c r="A13" s="89" t="s">
        <v>16</v>
      </c>
      <c r="B13" s="87">
        <v>2800</v>
      </c>
      <c r="C13" s="87">
        <v>2800</v>
      </c>
      <c r="D13" s="88">
        <f t="shared" si="0"/>
        <v>0</v>
      </c>
    </row>
    <row r="14" s="81" customFormat="1" spans="1:4">
      <c r="A14" s="89" t="s">
        <v>17</v>
      </c>
      <c r="B14" s="87">
        <v>55</v>
      </c>
      <c r="C14" s="87">
        <v>55</v>
      </c>
      <c r="D14" s="88">
        <f t="shared" si="0"/>
        <v>0</v>
      </c>
    </row>
    <row r="15" s="81" customFormat="1" spans="1:4">
      <c r="A15" s="89" t="s">
        <v>18</v>
      </c>
      <c r="B15" s="87">
        <v>6</v>
      </c>
      <c r="C15" s="87">
        <v>6</v>
      </c>
      <c r="D15" s="88">
        <f t="shared" si="0"/>
        <v>0</v>
      </c>
    </row>
    <row r="16" s="81" customFormat="1" spans="1:4">
      <c r="A16" s="89" t="s">
        <v>19</v>
      </c>
      <c r="B16" s="87">
        <v>65</v>
      </c>
      <c r="C16" s="87">
        <v>65</v>
      </c>
      <c r="D16" s="88">
        <f t="shared" ref="D16:D31" si="1">C16-B16</f>
        <v>0</v>
      </c>
    </row>
    <row r="17" s="81" customFormat="1" spans="1:4">
      <c r="A17" s="90" t="s">
        <v>20</v>
      </c>
      <c r="B17" s="87">
        <f>SUM(B18:B24)</f>
        <v>90480</v>
      </c>
      <c r="C17" s="87">
        <f>SUM(C18:C24)</f>
        <v>90480</v>
      </c>
      <c r="D17" s="88">
        <f t="shared" si="1"/>
        <v>0</v>
      </c>
    </row>
    <row r="18" s="81" customFormat="1" spans="1:4">
      <c r="A18" s="90" t="s">
        <v>21</v>
      </c>
      <c r="B18" s="87">
        <v>29980</v>
      </c>
      <c r="C18" s="87">
        <v>29980</v>
      </c>
      <c r="D18" s="88">
        <f t="shared" si="1"/>
        <v>0</v>
      </c>
    </row>
    <row r="19" s="81" customFormat="1" spans="1:4">
      <c r="A19" s="90" t="s">
        <v>22</v>
      </c>
      <c r="B19" s="87">
        <v>3000</v>
      </c>
      <c r="C19" s="87">
        <v>3000</v>
      </c>
      <c r="D19" s="88">
        <f t="shared" si="1"/>
        <v>0</v>
      </c>
    </row>
    <row r="20" s="81" customFormat="1" spans="1:4">
      <c r="A20" s="90" t="s">
        <v>23</v>
      </c>
      <c r="B20" s="87">
        <v>3650</v>
      </c>
      <c r="C20" s="87">
        <v>3650</v>
      </c>
      <c r="D20" s="88">
        <f t="shared" si="1"/>
        <v>0</v>
      </c>
    </row>
    <row r="21" s="81" customFormat="1" spans="1:4">
      <c r="A21" s="90" t="s">
        <v>24</v>
      </c>
      <c r="B21" s="87">
        <v>6800</v>
      </c>
      <c r="C21" s="87">
        <v>6800</v>
      </c>
      <c r="D21" s="88">
        <f t="shared" si="1"/>
        <v>0</v>
      </c>
    </row>
    <row r="22" s="81" customFormat="1" spans="1:4">
      <c r="A22" s="90" t="s">
        <v>25</v>
      </c>
      <c r="B22" s="87">
        <v>38700</v>
      </c>
      <c r="C22" s="87">
        <v>38700</v>
      </c>
      <c r="D22" s="88">
        <f t="shared" si="1"/>
        <v>0</v>
      </c>
    </row>
    <row r="23" s="81" customFormat="1" spans="1:4">
      <c r="A23" s="90" t="s">
        <v>26</v>
      </c>
      <c r="B23" s="87">
        <v>350</v>
      </c>
      <c r="C23" s="87">
        <v>350</v>
      </c>
      <c r="D23" s="88">
        <f t="shared" si="1"/>
        <v>0</v>
      </c>
    </row>
    <row r="24" s="81" customFormat="1" spans="1:4">
      <c r="A24" s="90" t="s">
        <v>27</v>
      </c>
      <c r="B24" s="87">
        <v>8000</v>
      </c>
      <c r="C24" s="87">
        <v>8000</v>
      </c>
      <c r="D24" s="88">
        <f t="shared" si="1"/>
        <v>0</v>
      </c>
    </row>
    <row r="25" s="81" customFormat="1" spans="1:4">
      <c r="A25" s="91" t="s">
        <v>28</v>
      </c>
      <c r="B25" s="92">
        <f>B5+B17</f>
        <v>211666</v>
      </c>
      <c r="C25" s="93">
        <f>C5+C17</f>
        <v>211666</v>
      </c>
      <c r="D25" s="88">
        <f t="shared" si="1"/>
        <v>0</v>
      </c>
    </row>
    <row r="26" ht="15" customHeight="1" spans="1:16">
      <c r="A26" s="49" t="s">
        <v>29</v>
      </c>
      <c r="B26" s="49">
        <v>84150</v>
      </c>
      <c r="C26" s="49">
        <v>84150</v>
      </c>
      <c r="D26" s="88">
        <f t="shared" si="1"/>
        <v>0</v>
      </c>
      <c r="J26" s="81"/>
      <c r="K26" s="81"/>
      <c r="L26" s="81"/>
      <c r="M26" s="81"/>
      <c r="N26" s="81"/>
      <c r="O26" s="81"/>
      <c r="P26" s="81"/>
    </row>
    <row r="27" ht="13.5" spans="1:16">
      <c r="A27" s="49" t="s">
        <v>71</v>
      </c>
      <c r="B27" s="49">
        <v>16000</v>
      </c>
      <c r="C27" s="49">
        <v>16000</v>
      </c>
      <c r="D27" s="88">
        <f t="shared" si="1"/>
        <v>0</v>
      </c>
      <c r="J27" s="81"/>
      <c r="K27" s="81"/>
      <c r="L27" s="81"/>
      <c r="M27" s="81"/>
      <c r="N27" s="81"/>
      <c r="O27" s="81"/>
      <c r="P27" s="81"/>
    </row>
    <row r="28" ht="13.5" spans="1:16">
      <c r="A28" s="49" t="s">
        <v>30</v>
      </c>
      <c r="B28" s="49">
        <v>25000</v>
      </c>
      <c r="C28" s="49">
        <v>24500</v>
      </c>
      <c r="D28" s="88">
        <f t="shared" si="1"/>
        <v>-500</v>
      </c>
      <c r="F28" s="94"/>
      <c r="J28" s="81"/>
      <c r="K28" s="81"/>
      <c r="L28" s="81"/>
      <c r="M28" s="81"/>
      <c r="N28" s="81"/>
      <c r="O28" s="81"/>
      <c r="P28" s="81"/>
    </row>
    <row r="29" ht="13.5" spans="1:16">
      <c r="A29" s="49" t="s">
        <v>31</v>
      </c>
      <c r="B29" s="49"/>
      <c r="C29" s="49">
        <v>7099</v>
      </c>
      <c r="D29" s="88">
        <f t="shared" si="1"/>
        <v>7099</v>
      </c>
      <c r="J29" s="81"/>
      <c r="K29" s="81"/>
      <c r="L29" s="81"/>
      <c r="M29" s="81"/>
      <c r="N29" s="81"/>
      <c r="O29" s="81"/>
      <c r="P29" s="81"/>
    </row>
    <row r="30" ht="13.5" spans="1:4">
      <c r="A30" s="49" t="s">
        <v>32</v>
      </c>
      <c r="B30" s="49"/>
      <c r="C30" s="49">
        <v>6114</v>
      </c>
      <c r="D30" s="88">
        <f t="shared" si="1"/>
        <v>6114</v>
      </c>
    </row>
    <row r="31" ht="13.5" spans="1:4">
      <c r="A31" s="49" t="s">
        <v>33</v>
      </c>
      <c r="B31" s="49">
        <v>240</v>
      </c>
      <c r="C31" s="49">
        <v>285</v>
      </c>
      <c r="D31" s="88">
        <f t="shared" si="1"/>
        <v>45</v>
      </c>
    </row>
    <row r="32" ht="16" customHeight="1" spans="1:4">
      <c r="A32" s="49" t="s">
        <v>34</v>
      </c>
      <c r="B32" s="49">
        <v>22301</v>
      </c>
      <c r="C32" s="49">
        <v>108424</v>
      </c>
      <c r="D32" s="88">
        <f t="shared" ref="D32:D64" si="2">C32-B32</f>
        <v>86123</v>
      </c>
    </row>
    <row r="33" ht="18" customHeight="1" spans="1:4">
      <c r="A33" s="76" t="s">
        <v>35</v>
      </c>
      <c r="B33" s="56">
        <f>SUM(B25:B32)</f>
        <v>359357</v>
      </c>
      <c r="C33" s="95">
        <f>SUM(C25:C32)</f>
        <v>458238</v>
      </c>
      <c r="D33" s="88">
        <f>SUM(D25:D32)</f>
        <v>98881</v>
      </c>
    </row>
    <row r="34" ht="15" customHeight="1" spans="1:4">
      <c r="A34" s="47" t="s">
        <v>3</v>
      </c>
      <c r="B34" s="47" t="s">
        <v>4</v>
      </c>
      <c r="C34" s="86" t="s">
        <v>5</v>
      </c>
      <c r="D34" s="47" t="s">
        <v>6</v>
      </c>
    </row>
    <row r="35" ht="16" customHeight="1" spans="1:4">
      <c r="A35" s="49" t="s">
        <v>36</v>
      </c>
      <c r="B35" s="49">
        <v>31834</v>
      </c>
      <c r="C35" s="96">
        <v>34310</v>
      </c>
      <c r="D35" s="88">
        <f t="shared" si="2"/>
        <v>2476</v>
      </c>
    </row>
    <row r="36" ht="16" customHeight="1" spans="1:4">
      <c r="A36" s="49" t="s">
        <v>37</v>
      </c>
      <c r="B36" s="49">
        <v>330</v>
      </c>
      <c r="C36" s="96">
        <v>338</v>
      </c>
      <c r="D36" s="88">
        <f t="shared" si="2"/>
        <v>8</v>
      </c>
    </row>
    <row r="37" ht="16" customHeight="1" spans="1:4">
      <c r="A37" s="49" t="s">
        <v>38</v>
      </c>
      <c r="B37" s="49">
        <v>21677</v>
      </c>
      <c r="C37" s="96">
        <v>23051</v>
      </c>
      <c r="D37" s="88">
        <f t="shared" si="2"/>
        <v>1374</v>
      </c>
    </row>
    <row r="38" ht="16" customHeight="1" spans="1:4">
      <c r="A38" s="49" t="s">
        <v>39</v>
      </c>
      <c r="B38" s="49">
        <v>79206</v>
      </c>
      <c r="C38" s="96">
        <v>86675</v>
      </c>
      <c r="D38" s="88">
        <f t="shared" si="2"/>
        <v>7469</v>
      </c>
    </row>
    <row r="39" ht="16" customHeight="1" spans="1:4">
      <c r="A39" s="49" t="s">
        <v>40</v>
      </c>
      <c r="B39" s="49">
        <v>7606</v>
      </c>
      <c r="C39" s="96">
        <v>12808</v>
      </c>
      <c r="D39" s="88">
        <f t="shared" si="2"/>
        <v>5202</v>
      </c>
    </row>
    <row r="40" ht="16" customHeight="1" spans="1:4">
      <c r="A40" s="49" t="s">
        <v>41</v>
      </c>
      <c r="B40" s="49">
        <v>9360</v>
      </c>
      <c r="C40" s="96">
        <v>10087</v>
      </c>
      <c r="D40" s="88">
        <f t="shared" si="2"/>
        <v>727</v>
      </c>
    </row>
    <row r="41" ht="16" customHeight="1" spans="1:4">
      <c r="A41" s="49" t="s">
        <v>42</v>
      </c>
      <c r="B41" s="49">
        <v>38579</v>
      </c>
      <c r="C41" s="96">
        <v>39414</v>
      </c>
      <c r="D41" s="88">
        <f t="shared" si="2"/>
        <v>835</v>
      </c>
    </row>
    <row r="42" ht="16" customHeight="1" spans="1:4">
      <c r="A42" s="49" t="s">
        <v>43</v>
      </c>
      <c r="B42" s="49">
        <v>23731</v>
      </c>
      <c r="C42" s="96">
        <v>49136</v>
      </c>
      <c r="D42" s="88">
        <f t="shared" si="2"/>
        <v>25405</v>
      </c>
    </row>
    <row r="43" ht="16" customHeight="1" spans="1:4">
      <c r="A43" s="49" t="s">
        <v>44</v>
      </c>
      <c r="B43" s="49">
        <v>720</v>
      </c>
      <c r="C43" s="96">
        <v>742</v>
      </c>
      <c r="D43" s="88">
        <f t="shared" si="2"/>
        <v>22</v>
      </c>
    </row>
    <row r="44" ht="16" customHeight="1" spans="1:4">
      <c r="A44" s="49" t="s">
        <v>45</v>
      </c>
      <c r="B44" s="49">
        <v>11029</v>
      </c>
      <c r="C44" s="96">
        <v>15132</v>
      </c>
      <c r="D44" s="88">
        <f t="shared" si="2"/>
        <v>4103</v>
      </c>
    </row>
    <row r="45" ht="16" customHeight="1" spans="1:4">
      <c r="A45" s="49" t="s">
        <v>46</v>
      </c>
      <c r="B45" s="49">
        <v>6093</v>
      </c>
      <c r="C45" s="96">
        <v>5215</v>
      </c>
      <c r="D45" s="88">
        <f t="shared" si="2"/>
        <v>-878</v>
      </c>
    </row>
    <row r="46" ht="16" customHeight="1" spans="1:4">
      <c r="A46" s="49" t="s">
        <v>47</v>
      </c>
      <c r="B46" s="49">
        <v>7615</v>
      </c>
      <c r="C46" s="96">
        <v>7699</v>
      </c>
      <c r="D46" s="88">
        <f t="shared" si="2"/>
        <v>84</v>
      </c>
    </row>
    <row r="47" ht="16" customHeight="1" spans="1:4">
      <c r="A47" s="49" t="s">
        <v>48</v>
      </c>
      <c r="B47" s="49">
        <v>8201</v>
      </c>
      <c r="C47" s="96">
        <v>4302</v>
      </c>
      <c r="D47" s="88">
        <f t="shared" si="2"/>
        <v>-3899</v>
      </c>
    </row>
    <row r="48" ht="16" customHeight="1" spans="1:4">
      <c r="A48" s="49" t="s">
        <v>49</v>
      </c>
      <c r="B48" s="49">
        <v>10844</v>
      </c>
      <c r="C48" s="96">
        <v>10890</v>
      </c>
      <c r="D48" s="88">
        <f t="shared" si="2"/>
        <v>46</v>
      </c>
    </row>
    <row r="49" ht="16" customHeight="1" spans="1:4">
      <c r="A49" s="49" t="s">
        <v>50</v>
      </c>
      <c r="B49" s="49"/>
      <c r="C49" s="96"/>
      <c r="D49" s="88">
        <f t="shared" si="2"/>
        <v>0</v>
      </c>
    </row>
    <row r="50" ht="16" customHeight="1" spans="1:4">
      <c r="A50" s="49" t="s">
        <v>51</v>
      </c>
      <c r="B50" s="49"/>
      <c r="C50" s="96"/>
      <c r="D50" s="88">
        <f t="shared" si="2"/>
        <v>0</v>
      </c>
    </row>
    <row r="51" ht="16" customHeight="1" spans="1:4">
      <c r="A51" s="49" t="s">
        <v>52</v>
      </c>
      <c r="B51" s="49">
        <v>3148</v>
      </c>
      <c r="C51" s="96">
        <v>3461</v>
      </c>
      <c r="D51" s="88">
        <f t="shared" si="2"/>
        <v>313</v>
      </c>
    </row>
    <row r="52" ht="16" customHeight="1" spans="1:4">
      <c r="A52" s="49" t="s">
        <v>53</v>
      </c>
      <c r="B52" s="49">
        <v>1568</v>
      </c>
      <c r="C52" s="96">
        <v>1568</v>
      </c>
      <c r="D52" s="88">
        <f t="shared" si="2"/>
        <v>0</v>
      </c>
    </row>
    <row r="53" ht="16" customHeight="1" spans="1:4">
      <c r="A53" s="49" t="s">
        <v>54</v>
      </c>
      <c r="B53" s="49">
        <v>1553</v>
      </c>
      <c r="C53" s="96">
        <v>1553</v>
      </c>
      <c r="D53" s="88">
        <f t="shared" si="2"/>
        <v>0</v>
      </c>
    </row>
    <row r="54" ht="16" customHeight="1" spans="1:4">
      <c r="A54" s="49" t="s">
        <v>55</v>
      </c>
      <c r="B54" s="49">
        <v>5390</v>
      </c>
      <c r="C54" s="96">
        <v>5524</v>
      </c>
      <c r="D54" s="88">
        <f t="shared" si="2"/>
        <v>134</v>
      </c>
    </row>
    <row r="55" ht="16" customHeight="1" spans="1:4">
      <c r="A55" s="49" t="s">
        <v>56</v>
      </c>
      <c r="B55" s="49">
        <v>3500</v>
      </c>
      <c r="C55" s="96">
        <v>3500</v>
      </c>
      <c r="D55" s="88">
        <f t="shared" si="2"/>
        <v>0</v>
      </c>
    </row>
    <row r="56" ht="16" customHeight="1" spans="1:4">
      <c r="A56" s="49" t="s">
        <v>57</v>
      </c>
      <c r="B56" s="49">
        <v>33138</v>
      </c>
      <c r="C56" s="96">
        <v>18700</v>
      </c>
      <c r="D56" s="88">
        <f t="shared" si="2"/>
        <v>-14438</v>
      </c>
    </row>
    <row r="57" ht="16" customHeight="1" spans="1:4">
      <c r="A57" s="49" t="s">
        <v>58</v>
      </c>
      <c r="B57" s="49">
        <v>8950</v>
      </c>
      <c r="C57" s="96">
        <v>9055</v>
      </c>
      <c r="D57" s="88">
        <f t="shared" si="2"/>
        <v>105</v>
      </c>
    </row>
    <row r="58" ht="16" customHeight="1" spans="1:4">
      <c r="A58" s="49" t="s">
        <v>59</v>
      </c>
      <c r="B58" s="49">
        <v>300</v>
      </c>
      <c r="C58" s="96">
        <v>13</v>
      </c>
      <c r="D58" s="88">
        <f t="shared" si="2"/>
        <v>-287</v>
      </c>
    </row>
    <row r="59" ht="16" customHeight="1" spans="1:4">
      <c r="A59" s="76" t="s">
        <v>60</v>
      </c>
      <c r="B59" s="56">
        <f>SUM(B35:B58)</f>
        <v>314372</v>
      </c>
      <c r="C59" s="95">
        <f>SUM(C35:C58)</f>
        <v>343173</v>
      </c>
      <c r="D59" s="88">
        <f t="shared" si="2"/>
        <v>28801</v>
      </c>
    </row>
    <row r="60" ht="16" customHeight="1" spans="1:4">
      <c r="A60" s="49" t="s">
        <v>61</v>
      </c>
      <c r="B60" s="49">
        <v>-8500</v>
      </c>
      <c r="C60" s="49">
        <v>-8500</v>
      </c>
      <c r="D60" s="88">
        <f t="shared" si="2"/>
        <v>0</v>
      </c>
    </row>
    <row r="61" ht="16" customHeight="1" spans="1:4">
      <c r="A61" s="49" t="s">
        <v>72</v>
      </c>
      <c r="B61" s="49">
        <v>333</v>
      </c>
      <c r="C61" s="96">
        <v>333</v>
      </c>
      <c r="D61" s="88">
        <f t="shared" si="2"/>
        <v>0</v>
      </c>
    </row>
    <row r="62" ht="16" customHeight="1" spans="1:4">
      <c r="A62" s="49" t="s">
        <v>62</v>
      </c>
      <c r="B62" s="49"/>
      <c r="C62" s="96">
        <v>80000</v>
      </c>
      <c r="D62" s="88">
        <f t="shared" si="2"/>
        <v>80000</v>
      </c>
    </row>
    <row r="63" ht="16" customHeight="1" spans="1:4">
      <c r="A63" s="49" t="s">
        <v>63</v>
      </c>
      <c r="B63" s="49">
        <v>19546</v>
      </c>
      <c r="C63" s="96">
        <v>19546</v>
      </c>
      <c r="D63" s="88">
        <f t="shared" si="2"/>
        <v>0</v>
      </c>
    </row>
    <row r="64" ht="16" customHeight="1" spans="1:4">
      <c r="A64" s="49" t="s">
        <v>64</v>
      </c>
      <c r="B64" s="49">
        <v>33606</v>
      </c>
      <c r="C64" s="49">
        <f>C33-C59-C60-C61-C62-C63</f>
        <v>23686</v>
      </c>
      <c r="D64" s="88">
        <f t="shared" si="2"/>
        <v>-9920</v>
      </c>
    </row>
    <row r="65" ht="16" customHeight="1" spans="1:4">
      <c r="A65" s="49" t="s">
        <v>65</v>
      </c>
      <c r="B65" s="49"/>
      <c r="C65" s="96"/>
      <c r="D65" s="88"/>
    </row>
    <row r="66" ht="16" customHeight="1" spans="1:4">
      <c r="A66" s="49" t="s">
        <v>66</v>
      </c>
      <c r="B66" s="49"/>
      <c r="C66" s="96"/>
      <c r="D66" s="88">
        <f>C66-B66</f>
        <v>0</v>
      </c>
    </row>
    <row r="67" ht="16" customHeight="1" spans="1:4">
      <c r="A67" s="49" t="s">
        <v>67</v>
      </c>
      <c r="B67" s="49"/>
      <c r="C67" s="96"/>
      <c r="D67" s="88"/>
    </row>
    <row r="68" ht="16" customHeight="1" spans="1:4">
      <c r="A68" s="76" t="s">
        <v>68</v>
      </c>
      <c r="B68" s="56">
        <f>SUM(B59:B67)</f>
        <v>359357</v>
      </c>
      <c r="C68" s="95">
        <f>SUM(C59:C67)</f>
        <v>458238</v>
      </c>
      <c r="D68" s="56">
        <f>SUM(D59:D67)</f>
        <v>98881</v>
      </c>
    </row>
  </sheetData>
  <mergeCells count="1">
    <mergeCell ref="A2:D2"/>
  </mergeCells>
  <pageMargins left="1.37916666666667" right="1.14930555555556" top="0.388888888888889" bottom="0.229166666666667" header="0.388888888888889" footer="0.309027777777778"/>
  <pageSetup paperSize="9" scale="75" orientation="portrait" horizontalDpi="600"/>
  <headerFooter alignWithMargins="0" scaleWithDoc="0">
    <oddFooter>&amp;C第 &amp;P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51"/>
  <sheetViews>
    <sheetView showZeros="0" workbookViewId="0">
      <selection activeCell="A2" sqref="A2:D2"/>
    </sheetView>
  </sheetViews>
  <sheetFormatPr defaultColWidth="10.2857142857143" defaultRowHeight="14.25" outlineLevelCol="4"/>
  <cols>
    <col min="1" max="1" width="64" style="39" customWidth="1"/>
    <col min="2" max="2" width="14.1333333333333" style="39" customWidth="1"/>
    <col min="3" max="3" width="15.2857142857143" style="41" customWidth="1"/>
    <col min="4" max="4" width="14" style="39" customWidth="1"/>
    <col min="5" max="5" width="10.2857142857143" style="39"/>
  </cols>
  <sheetData>
    <row r="1" s="39" customFormat="1" spans="1:3">
      <c r="A1" s="22" t="s">
        <v>73</v>
      </c>
      <c r="C1" s="41"/>
    </row>
    <row r="2" s="39" customFormat="1" ht="18" customHeight="1" spans="1:4">
      <c r="A2" s="42" t="s">
        <v>74</v>
      </c>
      <c r="B2" s="42"/>
      <c r="C2" s="42"/>
      <c r="D2" s="42"/>
    </row>
    <row r="3" s="39" customFormat="1" ht="18" customHeight="1" spans="1:4">
      <c r="A3" s="43"/>
      <c r="D3" s="44" t="s">
        <v>75</v>
      </c>
    </row>
    <row r="4" s="39" customFormat="1" ht="32.25" customHeight="1" spans="1:4">
      <c r="A4" s="45" t="s">
        <v>76</v>
      </c>
      <c r="B4" s="45" t="s">
        <v>4</v>
      </c>
      <c r="C4" s="46" t="s">
        <v>5</v>
      </c>
      <c r="D4" s="47" t="s">
        <v>6</v>
      </c>
    </row>
    <row r="5" s="39" customFormat="1" ht="20.1" customHeight="1" spans="1:4">
      <c r="A5" s="48" t="s">
        <v>77</v>
      </c>
      <c r="B5" s="49">
        <v>415000</v>
      </c>
      <c r="C5" s="49">
        <v>67000</v>
      </c>
      <c r="D5" s="50">
        <f t="shared" ref="D5:D7" si="0">C5-B5</f>
        <v>-348000</v>
      </c>
    </row>
    <row r="6" s="39" customFormat="1" ht="20.1" customHeight="1" spans="1:4">
      <c r="A6" s="51" t="s">
        <v>78</v>
      </c>
      <c r="B6" s="52">
        <v>3150</v>
      </c>
      <c r="C6" s="52">
        <v>1500</v>
      </c>
      <c r="D6" s="50">
        <f t="shared" si="0"/>
        <v>-1650</v>
      </c>
    </row>
    <row r="7" s="39" customFormat="1" ht="20.1" customHeight="1" spans="1:4">
      <c r="A7" s="48" t="s">
        <v>79</v>
      </c>
      <c r="B7" s="49">
        <v>3450</v>
      </c>
      <c r="C7" s="49">
        <v>3000</v>
      </c>
      <c r="D7" s="50">
        <f t="shared" si="0"/>
        <v>-450</v>
      </c>
    </row>
    <row r="8" s="39" customFormat="1" ht="20.1" customHeight="1" spans="1:4">
      <c r="A8" s="48"/>
      <c r="B8" s="49"/>
      <c r="C8" s="53"/>
      <c r="D8" s="54"/>
    </row>
    <row r="9" s="39" customFormat="1" ht="20.1" customHeight="1" spans="1:4">
      <c r="A9" s="48"/>
      <c r="B9" s="49"/>
      <c r="C9" s="53"/>
      <c r="D9" s="54"/>
    </row>
    <row r="10" s="39" customFormat="1" ht="20.1" customHeight="1" spans="1:4">
      <c r="A10" s="55" t="s">
        <v>28</v>
      </c>
      <c r="B10" s="56">
        <f>SUM(B5:B9)</f>
        <v>421600</v>
      </c>
      <c r="C10" s="57">
        <f>SUM(C5:C9)</f>
        <v>71500</v>
      </c>
      <c r="D10" s="54">
        <f t="shared" ref="D10:D16" si="1">C10-B10</f>
        <v>-350100</v>
      </c>
    </row>
    <row r="11" s="39" customFormat="1" ht="20.1" customHeight="1" spans="1:4">
      <c r="A11" s="58" t="s">
        <v>80</v>
      </c>
      <c r="B11" s="49">
        <f>B12+B15+B16</f>
        <v>23971</v>
      </c>
      <c r="C11" s="49">
        <f>C12+C15+C16</f>
        <v>90339</v>
      </c>
      <c r="D11" s="54">
        <f t="shared" si="1"/>
        <v>66368</v>
      </c>
    </row>
    <row r="12" s="39" customFormat="1" ht="20.1" customHeight="1" spans="1:4">
      <c r="A12" s="58" t="s">
        <v>81</v>
      </c>
      <c r="B12" s="49"/>
      <c r="C12" s="49">
        <f>C13</f>
        <v>2250</v>
      </c>
      <c r="D12" s="54"/>
    </row>
    <row r="13" s="39" customFormat="1" ht="20.1" customHeight="1" spans="1:4">
      <c r="A13" s="58" t="s">
        <v>82</v>
      </c>
      <c r="B13" s="49"/>
      <c r="C13" s="49">
        <v>2250</v>
      </c>
      <c r="D13" s="54"/>
    </row>
    <row r="14" s="39" customFormat="1" ht="20.1" customHeight="1" spans="1:4">
      <c r="A14" s="58" t="s">
        <v>83</v>
      </c>
      <c r="B14" s="49"/>
      <c r="C14" s="53"/>
      <c r="D14" s="54"/>
    </row>
    <row r="15" s="39" customFormat="1" ht="20.1" customHeight="1" spans="1:4">
      <c r="A15" s="58" t="s">
        <v>84</v>
      </c>
      <c r="B15" s="49">
        <v>23971</v>
      </c>
      <c r="C15" s="53">
        <v>75009</v>
      </c>
      <c r="D15" s="54">
        <f t="shared" si="1"/>
        <v>51038</v>
      </c>
    </row>
    <row r="16" s="39" customFormat="1" ht="20.1" customHeight="1" spans="1:4">
      <c r="A16" s="58" t="s">
        <v>85</v>
      </c>
      <c r="B16" s="49"/>
      <c r="C16" s="53">
        <v>13080</v>
      </c>
      <c r="D16" s="54">
        <f t="shared" si="1"/>
        <v>13080</v>
      </c>
    </row>
    <row r="17" s="39" customFormat="1" ht="20.1" customHeight="1" spans="1:4">
      <c r="A17" s="58" t="s">
        <v>86</v>
      </c>
      <c r="B17" s="49"/>
      <c r="C17" s="53">
        <v>66499</v>
      </c>
      <c r="D17" s="54">
        <f t="shared" ref="D17:D19" si="2">C17-B17</f>
        <v>66499</v>
      </c>
    </row>
    <row r="18" s="39" customFormat="1" ht="20.1" customHeight="1" spans="1:4">
      <c r="A18" s="58" t="s">
        <v>87</v>
      </c>
      <c r="B18" s="49"/>
      <c r="C18" s="53">
        <v>70000</v>
      </c>
      <c r="D18" s="54">
        <f t="shared" si="2"/>
        <v>70000</v>
      </c>
    </row>
    <row r="19" s="39" customFormat="1" ht="20.1" customHeight="1" spans="1:4">
      <c r="A19" s="55" t="s">
        <v>88</v>
      </c>
      <c r="B19" s="56">
        <f>SUM(B10+B11+B18)</f>
        <v>445571</v>
      </c>
      <c r="C19" s="56">
        <f>SUM(C10+C11+C18+C17)</f>
        <v>298338</v>
      </c>
      <c r="D19" s="54">
        <f t="shared" si="2"/>
        <v>-147233</v>
      </c>
    </row>
    <row r="20" ht="25" customHeight="1" spans="1:4">
      <c r="A20" s="59" t="s">
        <v>76</v>
      </c>
      <c r="B20" s="60" t="s">
        <v>4</v>
      </c>
      <c r="C20" s="61" t="s">
        <v>5</v>
      </c>
      <c r="D20" s="47" t="s">
        <v>6</v>
      </c>
    </row>
    <row r="21" ht="20" customHeight="1" spans="1:4">
      <c r="A21" s="48" t="s">
        <v>89</v>
      </c>
      <c r="B21" s="62"/>
      <c r="C21" s="63"/>
      <c r="D21" s="64"/>
    </row>
    <row r="22" ht="20" customHeight="1" spans="1:4">
      <c r="A22" s="48" t="s">
        <v>90</v>
      </c>
      <c r="B22" s="65"/>
      <c r="C22" s="66"/>
      <c r="D22" s="54"/>
    </row>
    <row r="23" s="40" customFormat="1" ht="20" customHeight="1" spans="1:5">
      <c r="A23" s="67" t="s">
        <v>91</v>
      </c>
      <c r="B23" s="68"/>
      <c r="C23" s="69"/>
      <c r="D23" s="70"/>
      <c r="E23" s="71"/>
    </row>
    <row r="24" s="40" customFormat="1" ht="20" customHeight="1" spans="1:5">
      <c r="A24" s="72" t="s">
        <v>92</v>
      </c>
      <c r="B24" s="73">
        <f>SUM(B25:B27)</f>
        <v>333273</v>
      </c>
      <c r="C24" s="73">
        <f>SUM(C25:C27)</f>
        <v>115659</v>
      </c>
      <c r="D24" s="74">
        <f t="shared" ref="D24:D27" si="3">C24-B24</f>
        <v>-217614</v>
      </c>
      <c r="E24" s="71"/>
    </row>
    <row r="25" s="40" customFormat="1" ht="20" customHeight="1" spans="1:5">
      <c r="A25" s="72" t="s">
        <v>93</v>
      </c>
      <c r="B25" s="73">
        <v>326593</v>
      </c>
      <c r="C25" s="73">
        <v>110823</v>
      </c>
      <c r="D25" s="74">
        <f t="shared" si="3"/>
        <v>-215770</v>
      </c>
      <c r="E25" s="71"/>
    </row>
    <row r="26" s="40" customFormat="1" ht="20" customHeight="1" spans="1:5">
      <c r="A26" s="72" t="s">
        <v>94</v>
      </c>
      <c r="B26" s="73">
        <v>3184</v>
      </c>
      <c r="C26" s="73">
        <v>1398</v>
      </c>
      <c r="D26" s="74">
        <f t="shared" si="3"/>
        <v>-1786</v>
      </c>
      <c r="E26" s="71"/>
    </row>
    <row r="27" s="40" customFormat="1" ht="20" customHeight="1" spans="1:5">
      <c r="A27" s="72" t="s">
        <v>95</v>
      </c>
      <c r="B27" s="73">
        <v>3496</v>
      </c>
      <c r="C27" s="73">
        <v>3438</v>
      </c>
      <c r="D27" s="74">
        <f t="shared" si="3"/>
        <v>-58</v>
      </c>
      <c r="E27" s="71"/>
    </row>
    <row r="28" s="40" customFormat="1" ht="20" customHeight="1" spans="1:5">
      <c r="A28" s="72" t="s">
        <v>96</v>
      </c>
      <c r="B28" s="73"/>
      <c r="C28" s="73"/>
      <c r="D28" s="74"/>
      <c r="E28" s="71"/>
    </row>
    <row r="29" s="40" customFormat="1" ht="20" customHeight="1" spans="1:5">
      <c r="A29" s="72" t="s">
        <v>97</v>
      </c>
      <c r="B29" s="73"/>
      <c r="C29" s="73"/>
      <c r="D29" s="74"/>
      <c r="E29" s="71"/>
    </row>
    <row r="30" s="40" customFormat="1" ht="20" customHeight="1" spans="1:5">
      <c r="A30" s="75" t="s">
        <v>98</v>
      </c>
      <c r="B30" s="73"/>
      <c r="C30" s="73"/>
      <c r="D30" s="74"/>
      <c r="E30" s="71"/>
    </row>
    <row r="31" s="40" customFormat="1" ht="20" customHeight="1" spans="1:5">
      <c r="A31" s="72" t="s">
        <v>99</v>
      </c>
      <c r="B31" s="73"/>
      <c r="C31" s="73"/>
      <c r="D31" s="74"/>
      <c r="E31" s="71"/>
    </row>
    <row r="32" s="40" customFormat="1" ht="20" customHeight="1" spans="1:5">
      <c r="A32" s="72" t="s">
        <v>100</v>
      </c>
      <c r="B32" s="73">
        <f>SUM(B33:B35)</f>
        <v>9</v>
      </c>
      <c r="C32" s="73">
        <f>SUM(C33:C35)</f>
        <v>66508</v>
      </c>
      <c r="D32" s="74">
        <f t="shared" ref="D32:D42" si="4">C32-B32</f>
        <v>66499</v>
      </c>
      <c r="E32" s="71"/>
    </row>
    <row r="33" s="40" customFormat="1" ht="20" customHeight="1" spans="1:5">
      <c r="A33" s="75" t="s">
        <v>101</v>
      </c>
      <c r="B33" s="73"/>
      <c r="C33" s="73">
        <v>66499</v>
      </c>
      <c r="D33" s="74">
        <f t="shared" si="4"/>
        <v>66499</v>
      </c>
      <c r="E33" s="71"/>
    </row>
    <row r="34" s="40" customFormat="1" ht="20" customHeight="1" spans="1:5">
      <c r="A34" s="75" t="s">
        <v>102</v>
      </c>
      <c r="B34" s="73"/>
      <c r="C34" s="73"/>
      <c r="D34" s="74"/>
      <c r="E34" s="71"/>
    </row>
    <row r="35" s="40" customFormat="1" ht="20" customHeight="1" spans="1:5">
      <c r="A35" s="75" t="s">
        <v>103</v>
      </c>
      <c r="B35" s="73">
        <v>9</v>
      </c>
      <c r="C35" s="73">
        <v>9</v>
      </c>
      <c r="D35" s="74"/>
      <c r="E35" s="71"/>
    </row>
    <row r="36" s="40" customFormat="1" ht="20" customHeight="1" spans="1:5">
      <c r="A36" s="75" t="s">
        <v>104</v>
      </c>
      <c r="B36" s="73">
        <f t="shared" ref="B36:B40" si="5">B37</f>
        <v>29000</v>
      </c>
      <c r="C36" s="73">
        <f t="shared" ref="C36:C40" si="6">C37</f>
        <v>29660</v>
      </c>
      <c r="D36" s="74">
        <f t="shared" si="4"/>
        <v>660</v>
      </c>
      <c r="E36" s="71"/>
    </row>
    <row r="37" s="40" customFormat="1" ht="20" customHeight="1" spans="1:5">
      <c r="A37" s="75" t="s">
        <v>105</v>
      </c>
      <c r="B37" s="73">
        <v>29000</v>
      </c>
      <c r="C37" s="73">
        <v>29660</v>
      </c>
      <c r="D37" s="74">
        <f t="shared" si="4"/>
        <v>660</v>
      </c>
      <c r="E37" s="71"/>
    </row>
    <row r="38" s="40" customFormat="1" ht="20" customHeight="1" spans="1:5">
      <c r="A38" s="75" t="s">
        <v>106</v>
      </c>
      <c r="B38" s="73">
        <f t="shared" si="5"/>
        <v>800</v>
      </c>
      <c r="C38" s="73">
        <f t="shared" si="6"/>
        <v>108</v>
      </c>
      <c r="D38" s="74">
        <f t="shared" si="4"/>
        <v>-692</v>
      </c>
      <c r="E38" s="71"/>
    </row>
    <row r="39" s="40" customFormat="1" ht="20" customHeight="1" spans="1:5">
      <c r="A39" s="75" t="s">
        <v>107</v>
      </c>
      <c r="B39" s="73">
        <v>800</v>
      </c>
      <c r="C39" s="73">
        <v>108</v>
      </c>
      <c r="D39" s="74">
        <f t="shared" si="4"/>
        <v>-692</v>
      </c>
      <c r="E39" s="71"/>
    </row>
    <row r="40" s="40" customFormat="1" ht="20" customHeight="1" spans="1:5">
      <c r="A40" s="75" t="s">
        <v>108</v>
      </c>
      <c r="B40" s="73">
        <f t="shared" si="5"/>
        <v>0</v>
      </c>
      <c r="C40" s="73">
        <f t="shared" si="6"/>
        <v>0</v>
      </c>
      <c r="D40" s="74">
        <f t="shared" si="4"/>
        <v>0</v>
      </c>
      <c r="E40" s="71"/>
    </row>
    <row r="41" s="40" customFormat="1" ht="20" customHeight="1" spans="1:5">
      <c r="A41" s="75" t="s">
        <v>109</v>
      </c>
      <c r="B41" s="73"/>
      <c r="C41" s="73"/>
      <c r="D41" s="74">
        <f t="shared" si="4"/>
        <v>0</v>
      </c>
      <c r="E41" s="71"/>
    </row>
    <row r="42" ht="20" customHeight="1" spans="1:4">
      <c r="A42" s="55" t="s">
        <v>110</v>
      </c>
      <c r="B42" s="76">
        <f>B21+B24+B28+B32+B36+B40+B38</f>
        <v>363082</v>
      </c>
      <c r="C42" s="76">
        <f>C21+C24+C28+C32+C36+C40+C38</f>
        <v>211935</v>
      </c>
      <c r="D42" s="54">
        <f t="shared" si="4"/>
        <v>-151147</v>
      </c>
    </row>
    <row r="43" ht="20" customHeight="1" spans="1:4">
      <c r="A43" s="77" t="s">
        <v>111</v>
      </c>
      <c r="B43" s="63">
        <f>B44+B47+B48+B49</f>
        <v>70000</v>
      </c>
      <c r="C43" s="63">
        <f>C44+C47+C48+C49</f>
        <v>70000</v>
      </c>
      <c r="D43" s="78">
        <f>D44+D47+D48+D49</f>
        <v>0</v>
      </c>
    </row>
    <row r="44" ht="20" customHeight="1" spans="1:4">
      <c r="A44" s="48" t="s">
        <v>112</v>
      </c>
      <c r="B44" s="63">
        <f>B45+B46</f>
        <v>0</v>
      </c>
      <c r="C44" s="63">
        <f>C45+C46</f>
        <v>0</v>
      </c>
      <c r="D44" s="54">
        <f t="shared" ref="D44:D50" si="7">C44-B44</f>
        <v>0</v>
      </c>
    </row>
    <row r="45" ht="20" customHeight="1" spans="1:4">
      <c r="A45" s="48" t="s">
        <v>113</v>
      </c>
      <c r="B45" s="63"/>
      <c r="C45" s="63"/>
      <c r="D45" s="54">
        <f t="shared" si="7"/>
        <v>0</v>
      </c>
    </row>
    <row r="46" ht="20" customHeight="1" spans="1:4">
      <c r="A46" s="48" t="s">
        <v>114</v>
      </c>
      <c r="B46" s="63"/>
      <c r="C46" s="63"/>
      <c r="D46" s="54">
        <f t="shared" si="7"/>
        <v>0</v>
      </c>
    </row>
    <row r="47" ht="20" customHeight="1" spans="1:4">
      <c r="A47" s="48" t="s">
        <v>115</v>
      </c>
      <c r="B47" s="76"/>
      <c r="C47" s="63"/>
      <c r="D47" s="54">
        <f t="shared" si="7"/>
        <v>0</v>
      </c>
    </row>
    <row r="48" ht="20" customHeight="1" spans="1:4">
      <c r="A48" s="79" t="s">
        <v>116</v>
      </c>
      <c r="B48" s="63">
        <v>70000</v>
      </c>
      <c r="C48" s="63">
        <v>70000</v>
      </c>
      <c r="D48" s="54">
        <f t="shared" si="7"/>
        <v>0</v>
      </c>
    </row>
    <row r="49" ht="20" customHeight="1" spans="1:4">
      <c r="A49" s="79"/>
      <c r="B49" s="76"/>
      <c r="C49" s="76"/>
      <c r="D49" s="54">
        <f t="shared" si="7"/>
        <v>0</v>
      </c>
    </row>
    <row r="50" ht="18" customHeight="1" spans="1:4">
      <c r="A50" s="48" t="s">
        <v>117</v>
      </c>
      <c r="B50" s="80">
        <f>B19-B42-B43</f>
        <v>12489</v>
      </c>
      <c r="C50" s="80">
        <f>C19-C42-C43</f>
        <v>16403</v>
      </c>
      <c r="D50" s="54">
        <f t="shared" si="7"/>
        <v>3914</v>
      </c>
    </row>
    <row r="51" ht="19" customHeight="1" spans="1:4">
      <c r="A51" s="55" t="s">
        <v>118</v>
      </c>
      <c r="B51" s="76">
        <f>SUM(B42:B43,B50)</f>
        <v>445571</v>
      </c>
      <c r="C51" s="76">
        <f>SUM(C42:C43,C50)</f>
        <v>298338</v>
      </c>
      <c r="D51" s="76">
        <f>SUM(D42:D43,D50)</f>
        <v>-147233</v>
      </c>
    </row>
  </sheetData>
  <mergeCells count="1">
    <mergeCell ref="A2:D2"/>
  </mergeCells>
  <pageMargins left="0.788888888888889" right="0.509027777777778" top="0.409027777777778" bottom="0.629166666666667" header="0.388888888888889" footer="0.349305555555556"/>
  <pageSetup paperSize="9" scale="84" fitToHeight="0" orientation="portrait" horizontalDpi="600"/>
  <headerFooter alignWithMargins="0" scaleWithDoc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51"/>
  <sheetViews>
    <sheetView showZeros="0" workbookViewId="0">
      <selection activeCell="A2" sqref="A2:D2"/>
    </sheetView>
  </sheetViews>
  <sheetFormatPr defaultColWidth="10.2857142857143" defaultRowHeight="14.25" outlineLevelCol="4"/>
  <cols>
    <col min="1" max="1" width="64" style="39" customWidth="1"/>
    <col min="2" max="2" width="14.1333333333333" style="39" customWidth="1"/>
    <col min="3" max="3" width="15.2857142857143" style="41" customWidth="1"/>
    <col min="4" max="4" width="14" style="39" customWidth="1"/>
    <col min="5" max="5" width="10.2857142857143" style="39"/>
  </cols>
  <sheetData>
    <row r="1" s="39" customFormat="1" spans="1:3">
      <c r="A1" s="22" t="s">
        <v>119</v>
      </c>
      <c r="C1" s="41"/>
    </row>
    <row r="2" s="39" customFormat="1" ht="18" customHeight="1" spans="1:4">
      <c r="A2" s="42" t="s">
        <v>120</v>
      </c>
      <c r="B2" s="42"/>
      <c r="C2" s="42"/>
      <c r="D2" s="42"/>
    </row>
    <row r="3" s="39" customFormat="1" ht="18" customHeight="1" spans="1:4">
      <c r="A3" s="43"/>
      <c r="D3" s="44" t="s">
        <v>75</v>
      </c>
    </row>
    <row r="4" s="39" customFormat="1" ht="32.25" customHeight="1" spans="1:4">
      <c r="A4" s="45" t="s">
        <v>76</v>
      </c>
      <c r="B4" s="45" t="s">
        <v>4</v>
      </c>
      <c r="C4" s="46" t="s">
        <v>5</v>
      </c>
      <c r="D4" s="47" t="s">
        <v>6</v>
      </c>
    </row>
    <row r="5" s="39" customFormat="1" ht="20.1" customHeight="1" spans="1:4">
      <c r="A5" s="48" t="s">
        <v>77</v>
      </c>
      <c r="B5" s="49">
        <v>415000</v>
      </c>
      <c r="C5" s="49">
        <v>67000</v>
      </c>
      <c r="D5" s="50">
        <f t="shared" ref="D5:D7" si="0">C5-B5</f>
        <v>-348000</v>
      </c>
    </row>
    <row r="6" s="39" customFormat="1" ht="20.1" customHeight="1" spans="1:4">
      <c r="A6" s="51" t="s">
        <v>78</v>
      </c>
      <c r="B6" s="52">
        <v>3150</v>
      </c>
      <c r="C6" s="52">
        <v>1500</v>
      </c>
      <c r="D6" s="50">
        <f t="shared" si="0"/>
        <v>-1650</v>
      </c>
    </row>
    <row r="7" s="39" customFormat="1" ht="20.1" customHeight="1" spans="1:4">
      <c r="A7" s="48" t="s">
        <v>79</v>
      </c>
      <c r="B7" s="49">
        <v>3132</v>
      </c>
      <c r="C7" s="49">
        <v>2780</v>
      </c>
      <c r="D7" s="50">
        <f t="shared" si="0"/>
        <v>-352</v>
      </c>
    </row>
    <row r="8" s="39" customFormat="1" ht="20.1" customHeight="1" spans="1:4">
      <c r="A8" s="48"/>
      <c r="B8" s="49"/>
      <c r="C8" s="53"/>
      <c r="D8" s="54"/>
    </row>
    <row r="9" s="39" customFormat="1" ht="20.1" customHeight="1" spans="1:4">
      <c r="A9" s="48"/>
      <c r="B9" s="49"/>
      <c r="C9" s="53"/>
      <c r="D9" s="54"/>
    </row>
    <row r="10" s="39" customFormat="1" ht="20.1" customHeight="1" spans="1:4">
      <c r="A10" s="55" t="s">
        <v>28</v>
      </c>
      <c r="B10" s="56">
        <f>SUM(B5:B9)</f>
        <v>421282</v>
      </c>
      <c r="C10" s="57">
        <f>SUM(C5:C9)</f>
        <v>71280</v>
      </c>
      <c r="D10" s="54">
        <f t="shared" ref="D10:D16" si="1">C10-B10</f>
        <v>-350002</v>
      </c>
    </row>
    <row r="11" s="39" customFormat="1" ht="20.1" customHeight="1" spans="1:4">
      <c r="A11" s="58" t="s">
        <v>80</v>
      </c>
      <c r="B11" s="49">
        <f>B12+B15+B16</f>
        <v>12071</v>
      </c>
      <c r="C11" s="49">
        <f>C12+C15+C16</f>
        <v>80188</v>
      </c>
      <c r="D11" s="54">
        <f t="shared" si="1"/>
        <v>68117</v>
      </c>
    </row>
    <row r="12" s="39" customFormat="1" ht="20.1" customHeight="1" spans="1:4">
      <c r="A12" s="58" t="s">
        <v>81</v>
      </c>
      <c r="B12" s="49">
        <f>B13+B14</f>
        <v>318</v>
      </c>
      <c r="C12" s="49">
        <f>C13+C14</f>
        <v>2250</v>
      </c>
      <c r="D12" s="54"/>
    </row>
    <row r="13" s="39" customFormat="1" ht="20.1" customHeight="1" spans="1:4">
      <c r="A13" s="58" t="s">
        <v>82</v>
      </c>
      <c r="B13" s="49"/>
      <c r="C13" s="49">
        <v>2250</v>
      </c>
      <c r="D13" s="54"/>
    </row>
    <row r="14" s="39" customFormat="1" ht="20.1" customHeight="1" spans="1:4">
      <c r="A14" s="58" t="s">
        <v>83</v>
      </c>
      <c r="B14" s="49">
        <v>318</v>
      </c>
      <c r="C14" s="53"/>
      <c r="D14" s="54"/>
    </row>
    <row r="15" s="39" customFormat="1" ht="20.1" customHeight="1" spans="1:4">
      <c r="A15" s="58" t="s">
        <v>84</v>
      </c>
      <c r="B15" s="49">
        <v>11753</v>
      </c>
      <c r="C15" s="53">
        <v>65004</v>
      </c>
      <c r="D15" s="54">
        <f t="shared" si="1"/>
        <v>53251</v>
      </c>
    </row>
    <row r="16" s="39" customFormat="1" ht="20.1" customHeight="1" spans="1:4">
      <c r="A16" s="58" t="s">
        <v>85</v>
      </c>
      <c r="B16" s="49"/>
      <c r="C16" s="53">
        <v>12934</v>
      </c>
      <c r="D16" s="54">
        <f t="shared" si="1"/>
        <v>12934</v>
      </c>
    </row>
    <row r="17" s="39" customFormat="1" ht="20.1" customHeight="1" spans="1:4">
      <c r="A17" s="58" t="s">
        <v>86</v>
      </c>
      <c r="B17" s="49"/>
      <c r="C17" s="53">
        <v>66499</v>
      </c>
      <c r="D17" s="54">
        <f t="shared" ref="D17:D19" si="2">C17-B17</f>
        <v>66499</v>
      </c>
    </row>
    <row r="18" s="39" customFormat="1" ht="20.1" customHeight="1" spans="1:4">
      <c r="A18" s="58" t="s">
        <v>87</v>
      </c>
      <c r="B18" s="49"/>
      <c r="C18" s="53">
        <v>70000</v>
      </c>
      <c r="D18" s="54">
        <f t="shared" si="2"/>
        <v>70000</v>
      </c>
    </row>
    <row r="19" s="39" customFormat="1" ht="20.1" customHeight="1" spans="1:4">
      <c r="A19" s="55" t="s">
        <v>88</v>
      </c>
      <c r="B19" s="56">
        <f>SUM(B10+B11+B18)</f>
        <v>433353</v>
      </c>
      <c r="C19" s="56">
        <f>SUM(C10+C11+C18+C17)</f>
        <v>287967</v>
      </c>
      <c r="D19" s="54">
        <f t="shared" si="2"/>
        <v>-145386</v>
      </c>
    </row>
    <row r="20" ht="25" customHeight="1" spans="1:4">
      <c r="A20" s="59" t="s">
        <v>76</v>
      </c>
      <c r="B20" s="60" t="s">
        <v>4</v>
      </c>
      <c r="C20" s="61" t="s">
        <v>5</v>
      </c>
      <c r="D20" s="47" t="s">
        <v>6</v>
      </c>
    </row>
    <row r="21" ht="20" customHeight="1" spans="1:4">
      <c r="A21" s="48" t="s">
        <v>89</v>
      </c>
      <c r="B21" s="62"/>
      <c r="C21" s="63"/>
      <c r="D21" s="64"/>
    </row>
    <row r="22" ht="20" customHeight="1" spans="1:4">
      <c r="A22" s="48" t="s">
        <v>90</v>
      </c>
      <c r="B22" s="65"/>
      <c r="C22" s="66"/>
      <c r="D22" s="54"/>
    </row>
    <row r="23" s="40" customFormat="1" ht="20" customHeight="1" spans="1:5">
      <c r="A23" s="67" t="s">
        <v>91</v>
      </c>
      <c r="B23" s="68"/>
      <c r="C23" s="69"/>
      <c r="D23" s="70"/>
      <c r="E23" s="71"/>
    </row>
    <row r="24" s="40" customFormat="1" ht="20" customHeight="1" spans="1:5">
      <c r="A24" s="72" t="s">
        <v>92</v>
      </c>
      <c r="B24" s="73">
        <f>SUM(B25:B27)</f>
        <v>265250</v>
      </c>
      <c r="C24" s="73">
        <f>SUM(C25:C27)</f>
        <v>115643</v>
      </c>
      <c r="D24" s="74">
        <f t="shared" ref="D24:D27" si="3">C24-B24</f>
        <v>-149607</v>
      </c>
      <c r="E24" s="71"/>
    </row>
    <row r="25" s="40" customFormat="1" ht="20" customHeight="1" spans="1:5">
      <c r="A25" s="72" t="s">
        <v>93</v>
      </c>
      <c r="B25" s="73">
        <v>258586</v>
      </c>
      <c r="C25" s="73">
        <v>110823</v>
      </c>
      <c r="D25" s="74">
        <f t="shared" si="3"/>
        <v>-147763</v>
      </c>
      <c r="E25" s="71"/>
    </row>
    <row r="26" s="40" customFormat="1" ht="20" customHeight="1" spans="1:5">
      <c r="A26" s="72" t="s">
        <v>94</v>
      </c>
      <c r="B26" s="73">
        <v>3184</v>
      </c>
      <c r="C26" s="73">
        <v>1398</v>
      </c>
      <c r="D26" s="74">
        <f t="shared" si="3"/>
        <v>-1786</v>
      </c>
      <c r="E26" s="71"/>
    </row>
    <row r="27" s="40" customFormat="1" ht="20" customHeight="1" spans="1:5">
      <c r="A27" s="72" t="s">
        <v>95</v>
      </c>
      <c r="B27" s="73">
        <v>3480</v>
      </c>
      <c r="C27" s="73">
        <v>3422</v>
      </c>
      <c r="D27" s="74">
        <f t="shared" si="3"/>
        <v>-58</v>
      </c>
      <c r="E27" s="71"/>
    </row>
    <row r="28" s="40" customFormat="1" ht="20" customHeight="1" spans="1:5">
      <c r="A28" s="72" t="s">
        <v>96</v>
      </c>
      <c r="B28" s="73"/>
      <c r="C28" s="73"/>
      <c r="D28" s="74"/>
      <c r="E28" s="71"/>
    </row>
    <row r="29" s="40" customFormat="1" ht="20" customHeight="1" spans="1:5">
      <c r="A29" s="72" t="s">
        <v>97</v>
      </c>
      <c r="B29" s="73"/>
      <c r="C29" s="73"/>
      <c r="D29" s="74"/>
      <c r="E29" s="71"/>
    </row>
    <row r="30" s="40" customFormat="1" ht="20" customHeight="1" spans="1:5">
      <c r="A30" s="75" t="s">
        <v>98</v>
      </c>
      <c r="B30" s="73"/>
      <c r="C30" s="73"/>
      <c r="D30" s="74"/>
      <c r="E30" s="71"/>
    </row>
    <row r="31" s="40" customFormat="1" ht="20" customHeight="1" spans="1:5">
      <c r="A31" s="72" t="s">
        <v>99</v>
      </c>
      <c r="B31" s="73"/>
      <c r="C31" s="73"/>
      <c r="D31" s="74"/>
      <c r="E31" s="71"/>
    </row>
    <row r="32" s="40" customFormat="1" ht="20" customHeight="1" spans="1:5">
      <c r="A32" s="72" t="s">
        <v>100</v>
      </c>
      <c r="B32" s="73">
        <f>SUM(B33:B35)</f>
        <v>9</v>
      </c>
      <c r="C32" s="73">
        <f>SUM(C33:C35)</f>
        <v>66508</v>
      </c>
      <c r="D32" s="74">
        <f t="shared" ref="D32:D42" si="4">C32-B32</f>
        <v>66499</v>
      </c>
      <c r="E32" s="71"/>
    </row>
    <row r="33" s="40" customFormat="1" ht="20" customHeight="1" spans="1:5">
      <c r="A33" s="75" t="s">
        <v>101</v>
      </c>
      <c r="B33" s="73"/>
      <c r="C33" s="73">
        <v>66499</v>
      </c>
      <c r="D33" s="74">
        <f t="shared" si="4"/>
        <v>66499</v>
      </c>
      <c r="E33" s="71"/>
    </row>
    <row r="34" s="40" customFormat="1" ht="20" customHeight="1" spans="1:5">
      <c r="A34" s="75" t="s">
        <v>102</v>
      </c>
      <c r="B34" s="73"/>
      <c r="C34" s="73"/>
      <c r="D34" s="74"/>
      <c r="E34" s="71"/>
    </row>
    <row r="35" s="40" customFormat="1" ht="20" customHeight="1" spans="1:5">
      <c r="A35" s="75" t="s">
        <v>103</v>
      </c>
      <c r="B35" s="73">
        <v>9</v>
      </c>
      <c r="C35" s="73">
        <v>9</v>
      </c>
      <c r="D35" s="74"/>
      <c r="E35" s="71"/>
    </row>
    <row r="36" s="40" customFormat="1" ht="20" customHeight="1" spans="1:5">
      <c r="A36" s="75" t="s">
        <v>104</v>
      </c>
      <c r="B36" s="73">
        <f t="shared" ref="B36:B40" si="5">B37</f>
        <v>29000</v>
      </c>
      <c r="C36" s="73">
        <f t="shared" ref="C36:C40" si="6">C37</f>
        <v>29660</v>
      </c>
      <c r="D36" s="74">
        <f t="shared" si="4"/>
        <v>660</v>
      </c>
      <c r="E36" s="71"/>
    </row>
    <row r="37" s="40" customFormat="1" ht="20" customHeight="1" spans="1:5">
      <c r="A37" s="75" t="s">
        <v>105</v>
      </c>
      <c r="B37" s="73">
        <v>29000</v>
      </c>
      <c r="C37" s="73">
        <v>29660</v>
      </c>
      <c r="D37" s="74">
        <f t="shared" si="4"/>
        <v>660</v>
      </c>
      <c r="E37" s="71"/>
    </row>
    <row r="38" s="40" customFormat="1" ht="20" customHeight="1" spans="1:5">
      <c r="A38" s="75" t="s">
        <v>106</v>
      </c>
      <c r="B38" s="73">
        <f t="shared" si="5"/>
        <v>800</v>
      </c>
      <c r="C38" s="73">
        <f t="shared" si="6"/>
        <v>108</v>
      </c>
      <c r="D38" s="74">
        <f t="shared" si="4"/>
        <v>-692</v>
      </c>
      <c r="E38" s="71"/>
    </row>
    <row r="39" s="40" customFormat="1" ht="20" customHeight="1" spans="1:5">
      <c r="A39" s="75" t="s">
        <v>107</v>
      </c>
      <c r="B39" s="73">
        <v>800</v>
      </c>
      <c r="C39" s="73">
        <v>108</v>
      </c>
      <c r="D39" s="74">
        <f t="shared" si="4"/>
        <v>-692</v>
      </c>
      <c r="E39" s="71"/>
    </row>
    <row r="40" s="40" customFormat="1" ht="20" customHeight="1" spans="1:5">
      <c r="A40" s="75" t="s">
        <v>108</v>
      </c>
      <c r="B40" s="73">
        <f t="shared" si="5"/>
        <v>0</v>
      </c>
      <c r="C40" s="73">
        <f t="shared" si="6"/>
        <v>0</v>
      </c>
      <c r="D40" s="74">
        <f t="shared" si="4"/>
        <v>0</v>
      </c>
      <c r="E40" s="71"/>
    </row>
    <row r="41" s="40" customFormat="1" ht="20" customHeight="1" spans="1:5">
      <c r="A41" s="75" t="s">
        <v>109</v>
      </c>
      <c r="B41" s="73"/>
      <c r="C41" s="73"/>
      <c r="D41" s="74">
        <f t="shared" si="4"/>
        <v>0</v>
      </c>
      <c r="E41" s="71"/>
    </row>
    <row r="42" ht="20" customHeight="1" spans="1:4">
      <c r="A42" s="55" t="s">
        <v>110</v>
      </c>
      <c r="B42" s="76">
        <f>B21+B24+B28+B32+B36+B40+B38</f>
        <v>295059</v>
      </c>
      <c r="C42" s="76">
        <f>C21+C24+C28+C32+C36+C40+C38</f>
        <v>211919</v>
      </c>
      <c r="D42" s="54">
        <f t="shared" si="4"/>
        <v>-83140</v>
      </c>
    </row>
    <row r="43" ht="20" customHeight="1" spans="1:4">
      <c r="A43" s="77" t="s">
        <v>111</v>
      </c>
      <c r="B43" s="63">
        <f>B44+B47+B48+B49</f>
        <v>138007</v>
      </c>
      <c r="C43" s="63">
        <f>C44+C47+C48+C49</f>
        <v>70000</v>
      </c>
      <c r="D43" s="78">
        <f>D44+D47+D48+D49</f>
        <v>-68007</v>
      </c>
    </row>
    <row r="44" ht="20" customHeight="1" spans="1:4">
      <c r="A44" s="48" t="s">
        <v>112</v>
      </c>
      <c r="B44" s="63">
        <f>B45+B46</f>
        <v>68007</v>
      </c>
      <c r="C44" s="63">
        <f>C45+C46</f>
        <v>0</v>
      </c>
      <c r="D44" s="54">
        <f t="shared" ref="D44:D50" si="7">C44-B44</f>
        <v>-68007</v>
      </c>
    </row>
    <row r="45" ht="20" customHeight="1" spans="1:4">
      <c r="A45" s="48" t="s">
        <v>113</v>
      </c>
      <c r="B45" s="63">
        <v>68007</v>
      </c>
      <c r="C45" s="63"/>
      <c r="D45" s="54">
        <f t="shared" si="7"/>
        <v>-68007</v>
      </c>
    </row>
    <row r="46" ht="20" customHeight="1" spans="1:4">
      <c r="A46" s="48" t="s">
        <v>114</v>
      </c>
      <c r="B46" s="63"/>
      <c r="C46" s="63"/>
      <c r="D46" s="54">
        <f t="shared" si="7"/>
        <v>0</v>
      </c>
    </row>
    <row r="47" ht="20" customHeight="1" spans="1:4">
      <c r="A47" s="48" t="s">
        <v>115</v>
      </c>
      <c r="B47" s="76"/>
      <c r="C47" s="63"/>
      <c r="D47" s="54">
        <f t="shared" si="7"/>
        <v>0</v>
      </c>
    </row>
    <row r="48" ht="20" customHeight="1" spans="1:4">
      <c r="A48" s="79" t="s">
        <v>116</v>
      </c>
      <c r="B48" s="63">
        <v>70000</v>
      </c>
      <c r="C48" s="63">
        <v>70000</v>
      </c>
      <c r="D48" s="54">
        <f t="shared" si="7"/>
        <v>0</v>
      </c>
    </row>
    <row r="49" ht="20" customHeight="1" spans="1:4">
      <c r="A49" s="79"/>
      <c r="B49" s="76"/>
      <c r="C49" s="76"/>
      <c r="D49" s="54">
        <f t="shared" si="7"/>
        <v>0</v>
      </c>
    </row>
    <row r="50" ht="18" customHeight="1" spans="1:4">
      <c r="A50" s="48" t="s">
        <v>117</v>
      </c>
      <c r="B50" s="80">
        <f>B19-B42-B43</f>
        <v>287</v>
      </c>
      <c r="C50" s="80">
        <f>C19-C42-C43</f>
        <v>6048</v>
      </c>
      <c r="D50" s="54">
        <f t="shared" si="7"/>
        <v>5761</v>
      </c>
    </row>
    <row r="51" ht="19" customHeight="1" spans="1:4">
      <c r="A51" s="55" t="s">
        <v>118</v>
      </c>
      <c r="B51" s="76">
        <f>SUM(B42:B43,B50)</f>
        <v>433353</v>
      </c>
      <c r="C51" s="76">
        <f>SUM(C42:C43,C50)</f>
        <v>287967</v>
      </c>
      <c r="D51" s="76">
        <f>SUM(D42:D43,D50)</f>
        <v>-145386</v>
      </c>
    </row>
  </sheetData>
  <mergeCells count="1">
    <mergeCell ref="A2:D2"/>
  </mergeCells>
  <pageMargins left="0.788888888888889" right="0.509027777777778" top="0.409027777777778" bottom="0.629166666666667" header="0.388888888888889" footer="0.349305555555556"/>
  <pageSetup paperSize="9" scale="84" fitToHeight="0" orientation="portrait" horizontalDpi="600"/>
  <headerFooter alignWithMargins="0" scaleWithDoc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WVP462"/>
  <sheetViews>
    <sheetView showZeros="0" tabSelected="1" workbookViewId="0">
      <selection activeCell="E15" sqref="E15"/>
    </sheetView>
  </sheetViews>
  <sheetFormatPr defaultColWidth="10.2857142857143" defaultRowHeight="14.25"/>
  <cols>
    <col min="1" max="1" width="51" style="37" customWidth="1"/>
    <col min="2" max="3" width="16.8571428571429" style="38" customWidth="1"/>
    <col min="4" max="4" width="10.2857142857143" style="2"/>
    <col min="5" max="16136" width="10.2857142857143" style="1"/>
  </cols>
  <sheetData>
    <row r="1" ht="15.95" customHeight="1" spans="1:4">
      <c r="A1" s="5" t="s">
        <v>121</v>
      </c>
      <c r="B1" s="31"/>
      <c r="C1" s="32"/>
      <c r="D1" s="1"/>
    </row>
    <row r="2" s="36" customFormat="1" ht="45" customHeight="1" spans="1:3">
      <c r="A2" s="33" t="s">
        <v>122</v>
      </c>
      <c r="B2" s="33"/>
      <c r="C2" s="33"/>
    </row>
    <row r="3" s="3" customFormat="1" ht="15.95" customHeight="1" spans="1:3">
      <c r="A3" s="34" t="s">
        <v>2</v>
      </c>
      <c r="B3" s="34"/>
      <c r="C3" s="34"/>
    </row>
    <row r="4" s="2" customFormat="1" ht="24.95" customHeight="1" spans="1:3">
      <c r="A4" s="27" t="s">
        <v>123</v>
      </c>
      <c r="B4" s="11" t="s">
        <v>4</v>
      </c>
      <c r="C4" s="11" t="s">
        <v>5</v>
      </c>
    </row>
    <row r="5" s="2" customFormat="1" ht="25" customHeight="1" spans="1:3">
      <c r="A5" s="17" t="s">
        <v>124</v>
      </c>
      <c r="B5" s="13">
        <f>SUM(B6,B125,B134,B156,B177,B191,B220,B285,B317,B323,B341,B369,B377,B384,B391,B394,B407,B413,B442,B443,B448,B451,B423)</f>
        <v>345721</v>
      </c>
      <c r="C5" s="13">
        <f>SUM(C6,C125,C134,C156,C177,C191,C220,C285,C317,C323,C341,C369,C377,C384,C391,C394,C407,C413,C442,C443,C448,C451,C423)</f>
        <v>377828</v>
      </c>
    </row>
    <row r="6" s="2" customFormat="1" ht="25" customHeight="1" spans="1:3">
      <c r="A6" s="18" t="s">
        <v>125</v>
      </c>
      <c r="B6" s="13">
        <f>SUM(B7,B14,B21,B28,B36,B44,B51,B53,B58,B61,B66,B115,B71,B77,B81,B85,B90,B95,B100,B105,B112,B123)</f>
        <v>47108</v>
      </c>
      <c r="C6" s="13">
        <f>SUM(C7,C14,C21,C28,C36,C44,C51,C53,C58,C61,C66,C115,C71,C77,C81,C85,C90,C95,C100,C105,C112,C123)</f>
        <v>49684</v>
      </c>
    </row>
    <row r="7" s="2" customFormat="1" ht="25" customHeight="1" spans="1:3">
      <c r="A7" s="18" t="s">
        <v>126</v>
      </c>
      <c r="B7" s="13">
        <f>SUM(B8:B13)</f>
        <v>824</v>
      </c>
      <c r="C7" s="13">
        <f>SUM(C8:C13)</f>
        <v>897</v>
      </c>
    </row>
    <row r="8" s="2" customFormat="1" ht="25" customHeight="1" spans="1:3">
      <c r="A8" s="19" t="s">
        <v>127</v>
      </c>
      <c r="B8" s="13">
        <v>435</v>
      </c>
      <c r="C8" s="13">
        <v>480</v>
      </c>
    </row>
    <row r="9" s="2" customFormat="1" ht="25" customHeight="1" spans="1:3">
      <c r="A9" s="19" t="s">
        <v>128</v>
      </c>
      <c r="B9" s="13">
        <v>115</v>
      </c>
      <c r="C9" s="13">
        <v>115</v>
      </c>
    </row>
    <row r="10" s="2" customFormat="1" ht="25" customHeight="1" spans="1:3">
      <c r="A10" s="19" t="s">
        <v>129</v>
      </c>
      <c r="B10" s="13">
        <v>69</v>
      </c>
      <c r="C10" s="13">
        <v>69</v>
      </c>
    </row>
    <row r="11" s="2" customFormat="1" ht="25" customHeight="1" spans="1:3">
      <c r="A11" s="19" t="s">
        <v>130</v>
      </c>
      <c r="B11" s="13">
        <v>130</v>
      </c>
      <c r="C11" s="13">
        <v>130</v>
      </c>
    </row>
    <row r="12" ht="25" customHeight="1" spans="1:3">
      <c r="A12" s="19" t="s">
        <v>131</v>
      </c>
      <c r="B12" s="13">
        <v>70</v>
      </c>
      <c r="C12" s="13">
        <v>98</v>
      </c>
    </row>
    <row r="13" ht="25" customHeight="1" spans="1:3">
      <c r="A13" s="19" t="s">
        <v>132</v>
      </c>
      <c r="B13" s="13">
        <v>5</v>
      </c>
      <c r="C13" s="13">
        <v>5</v>
      </c>
    </row>
    <row r="14" ht="25" customHeight="1" spans="1:3">
      <c r="A14" s="18" t="s">
        <v>133</v>
      </c>
      <c r="B14" s="13">
        <f>SUM(B15:B20)</f>
        <v>620</v>
      </c>
      <c r="C14" s="13">
        <f>SUM(C15:C20)</f>
        <v>691</v>
      </c>
    </row>
    <row r="15" ht="25" customHeight="1" spans="1:3">
      <c r="A15" s="19" t="s">
        <v>127</v>
      </c>
      <c r="B15" s="13">
        <v>364</v>
      </c>
      <c r="C15" s="13">
        <v>406</v>
      </c>
    </row>
    <row r="16" ht="25" customHeight="1" spans="1:3">
      <c r="A16" s="19" t="s">
        <v>128</v>
      </c>
      <c r="B16" s="13">
        <v>80</v>
      </c>
      <c r="C16" s="13">
        <v>80</v>
      </c>
    </row>
    <row r="17" ht="25" customHeight="1" spans="1:3">
      <c r="A17" s="19" t="s">
        <v>134</v>
      </c>
      <c r="B17" s="13">
        <v>68</v>
      </c>
      <c r="C17" s="13">
        <v>68</v>
      </c>
    </row>
    <row r="18" ht="25" customHeight="1" spans="1:3">
      <c r="A18" s="19" t="s">
        <v>135</v>
      </c>
      <c r="B18" s="13">
        <v>25</v>
      </c>
      <c r="C18" s="13">
        <v>25</v>
      </c>
    </row>
    <row r="19" ht="25" customHeight="1" spans="1:3">
      <c r="A19" s="19" t="s">
        <v>131</v>
      </c>
      <c r="B19" s="13">
        <v>83</v>
      </c>
      <c r="C19" s="13">
        <v>92</v>
      </c>
    </row>
    <row r="20" ht="25" customHeight="1" spans="1:3">
      <c r="A20" s="19" t="s">
        <v>136</v>
      </c>
      <c r="B20" s="13"/>
      <c r="C20" s="13">
        <v>20</v>
      </c>
    </row>
    <row r="21" ht="25" customHeight="1" spans="1:3">
      <c r="A21" s="18" t="s">
        <v>137</v>
      </c>
      <c r="B21" s="13">
        <f>SUM(B22:B27)</f>
        <v>19503</v>
      </c>
      <c r="C21" s="13">
        <f>SUM(C22:C27)</f>
        <v>20159</v>
      </c>
    </row>
    <row r="22" ht="25" customHeight="1" spans="1:3">
      <c r="A22" s="19" t="s">
        <v>127</v>
      </c>
      <c r="B22" s="13">
        <v>10521</v>
      </c>
      <c r="C22" s="13">
        <v>10746</v>
      </c>
    </row>
    <row r="23" ht="25" customHeight="1" spans="1:3">
      <c r="A23" s="19" t="s">
        <v>128</v>
      </c>
      <c r="B23" s="13">
        <v>466</v>
      </c>
      <c r="C23" s="13">
        <v>428</v>
      </c>
    </row>
    <row r="24" ht="25" customHeight="1" spans="1:3">
      <c r="A24" s="19" t="s">
        <v>138</v>
      </c>
      <c r="B24" s="13">
        <v>2134</v>
      </c>
      <c r="C24" s="13">
        <v>2366</v>
      </c>
    </row>
    <row r="25" ht="25" customHeight="1" spans="1:3">
      <c r="A25" s="19" t="s">
        <v>139</v>
      </c>
      <c r="B25" s="13">
        <v>71</v>
      </c>
      <c r="C25" s="13">
        <v>71</v>
      </c>
    </row>
    <row r="26" ht="25" customHeight="1" spans="1:3">
      <c r="A26" s="19" t="s">
        <v>131</v>
      </c>
      <c r="B26" s="13">
        <v>4700</v>
      </c>
      <c r="C26" s="13">
        <v>4907</v>
      </c>
    </row>
    <row r="27" ht="25" customHeight="1" spans="1:3">
      <c r="A27" s="19" t="s">
        <v>140</v>
      </c>
      <c r="B27" s="13">
        <v>1611</v>
      </c>
      <c r="C27" s="13">
        <v>1641</v>
      </c>
    </row>
    <row r="28" ht="25" customHeight="1" spans="1:3">
      <c r="A28" s="18" t="s">
        <v>141</v>
      </c>
      <c r="B28" s="13">
        <f>SUM(B29:B35)</f>
        <v>1885</v>
      </c>
      <c r="C28" s="13">
        <f>SUM(C29:C35)</f>
        <v>2039</v>
      </c>
    </row>
    <row r="29" ht="25" customHeight="1" spans="1:3">
      <c r="A29" s="19" t="s">
        <v>127</v>
      </c>
      <c r="B29" s="13">
        <v>783</v>
      </c>
      <c r="C29" s="13">
        <v>900</v>
      </c>
    </row>
    <row r="30" ht="25" customHeight="1" spans="1:3">
      <c r="A30" s="19" t="s">
        <v>128</v>
      </c>
      <c r="B30" s="13">
        <v>681</v>
      </c>
      <c r="C30" s="13">
        <v>681</v>
      </c>
    </row>
    <row r="31" ht="25" customHeight="1" spans="1:3">
      <c r="A31" s="19" t="s">
        <v>142</v>
      </c>
      <c r="B31" s="13"/>
      <c r="C31" s="13">
        <v>15</v>
      </c>
    </row>
    <row r="32" ht="25" customHeight="1" spans="1:3">
      <c r="A32" s="19" t="s">
        <v>143</v>
      </c>
      <c r="B32" s="13">
        <v>25</v>
      </c>
      <c r="C32" s="13">
        <v>25</v>
      </c>
    </row>
    <row r="33" ht="25" customHeight="1" spans="1:3">
      <c r="A33" s="19" t="s">
        <v>144</v>
      </c>
      <c r="B33" s="13">
        <v>4</v>
      </c>
      <c r="C33" s="13">
        <v>7</v>
      </c>
    </row>
    <row r="34" ht="25" customHeight="1" spans="1:3">
      <c r="A34" s="19" t="s">
        <v>131</v>
      </c>
      <c r="B34" s="13">
        <v>187</v>
      </c>
      <c r="C34" s="13">
        <v>206</v>
      </c>
    </row>
    <row r="35" ht="25" customHeight="1" spans="1:3">
      <c r="A35" s="19" t="s">
        <v>145</v>
      </c>
      <c r="B35" s="13">
        <v>205</v>
      </c>
      <c r="C35" s="13">
        <v>205</v>
      </c>
    </row>
    <row r="36" ht="25" customHeight="1" spans="1:3">
      <c r="A36" s="18" t="s">
        <v>146</v>
      </c>
      <c r="B36" s="13">
        <f>SUM(B37:B43)</f>
        <v>974</v>
      </c>
      <c r="C36" s="13">
        <f>SUM(C37:C43)</f>
        <v>1031</v>
      </c>
    </row>
    <row r="37" ht="25" customHeight="1" spans="1:3">
      <c r="A37" s="19" t="s">
        <v>127</v>
      </c>
      <c r="B37" s="13">
        <v>404</v>
      </c>
      <c r="C37" s="13">
        <v>454</v>
      </c>
    </row>
    <row r="38" ht="25" customHeight="1" spans="1:3">
      <c r="A38" s="19" t="s">
        <v>147</v>
      </c>
      <c r="B38" s="13">
        <v>19</v>
      </c>
      <c r="C38" s="13">
        <v>19</v>
      </c>
    </row>
    <row r="39" ht="25" customHeight="1" spans="1:3">
      <c r="A39" s="19" t="s">
        <v>148</v>
      </c>
      <c r="B39" s="13">
        <v>272</v>
      </c>
      <c r="C39" s="13">
        <v>272</v>
      </c>
    </row>
    <row r="40" ht="25" customHeight="1" spans="1:3">
      <c r="A40" s="19" t="s">
        <v>149</v>
      </c>
      <c r="B40" s="13">
        <v>116</v>
      </c>
      <c r="C40" s="13">
        <v>116</v>
      </c>
    </row>
    <row r="41" ht="25" customHeight="1" spans="1:3">
      <c r="A41" s="19" t="s">
        <v>150</v>
      </c>
      <c r="B41" s="13">
        <v>78</v>
      </c>
      <c r="C41" s="13">
        <v>78</v>
      </c>
    </row>
    <row r="42" ht="25" customHeight="1" spans="1:3">
      <c r="A42" s="19" t="s">
        <v>131</v>
      </c>
      <c r="B42" s="13">
        <v>80</v>
      </c>
      <c r="C42" s="13">
        <v>87</v>
      </c>
    </row>
    <row r="43" ht="25" customHeight="1" spans="1:3">
      <c r="A43" s="19" t="s">
        <v>151</v>
      </c>
      <c r="B43" s="13">
        <v>5</v>
      </c>
      <c r="C43" s="13">
        <v>5</v>
      </c>
    </row>
    <row r="44" ht="25" customHeight="1" spans="1:3">
      <c r="A44" s="18" t="s">
        <v>152</v>
      </c>
      <c r="B44" s="13">
        <f>SUM(B45:B50)</f>
        <v>2229</v>
      </c>
      <c r="C44" s="13">
        <f>SUM(C45:C50)</f>
        <v>2368</v>
      </c>
    </row>
    <row r="45" ht="25" customHeight="1" spans="1:3">
      <c r="A45" s="19" t="s">
        <v>127</v>
      </c>
      <c r="B45" s="13">
        <v>535</v>
      </c>
      <c r="C45" s="13">
        <v>632</v>
      </c>
    </row>
    <row r="46" ht="25" customHeight="1" spans="1:3">
      <c r="A46" s="19" t="s">
        <v>128</v>
      </c>
      <c r="B46" s="13">
        <v>70</v>
      </c>
      <c r="C46" s="13">
        <v>70</v>
      </c>
    </row>
    <row r="47" ht="25" customHeight="1" spans="1:3">
      <c r="A47" s="19" t="s">
        <v>153</v>
      </c>
      <c r="B47" s="13">
        <v>55</v>
      </c>
      <c r="C47" s="13">
        <v>55</v>
      </c>
    </row>
    <row r="48" ht="25" customHeight="1" spans="1:3">
      <c r="A48" s="19" t="s">
        <v>154</v>
      </c>
      <c r="B48" s="13">
        <v>148</v>
      </c>
      <c r="C48" s="13">
        <v>148</v>
      </c>
    </row>
    <row r="49" ht="25" customHeight="1" spans="1:3">
      <c r="A49" s="19" t="s">
        <v>131</v>
      </c>
      <c r="B49" s="13">
        <v>406</v>
      </c>
      <c r="C49" s="13">
        <v>448</v>
      </c>
    </row>
    <row r="50" ht="25" customHeight="1" spans="1:3">
      <c r="A50" s="19" t="s">
        <v>155</v>
      </c>
      <c r="B50" s="13">
        <v>1015</v>
      </c>
      <c r="C50" s="13">
        <v>1015</v>
      </c>
    </row>
    <row r="51" ht="25" customHeight="1" spans="1:3">
      <c r="A51" s="18" t="s">
        <v>156</v>
      </c>
      <c r="B51" s="13">
        <f>SUM(B52:B52)</f>
        <v>3900</v>
      </c>
      <c r="C51" s="13">
        <f>SUM(C52:C52)</f>
        <v>4000</v>
      </c>
    </row>
    <row r="52" ht="25" customHeight="1" spans="1:3">
      <c r="A52" s="19" t="s">
        <v>157</v>
      </c>
      <c r="B52" s="13">
        <v>3900</v>
      </c>
      <c r="C52" s="13">
        <v>4000</v>
      </c>
    </row>
    <row r="53" ht="25" customHeight="1" spans="1:3">
      <c r="A53" s="18" t="s">
        <v>158</v>
      </c>
      <c r="B53" s="13">
        <f>SUM(B54:B57)</f>
        <v>352</v>
      </c>
      <c r="C53" s="13">
        <f>SUM(C54:C57)</f>
        <v>398</v>
      </c>
    </row>
    <row r="54" ht="25" customHeight="1" spans="1:3">
      <c r="A54" s="19" t="s">
        <v>127</v>
      </c>
      <c r="B54" s="13">
        <v>149</v>
      </c>
      <c r="C54" s="13">
        <v>176</v>
      </c>
    </row>
    <row r="55" ht="25" customHeight="1" spans="1:3">
      <c r="A55" s="19" t="s">
        <v>159</v>
      </c>
      <c r="B55" s="13">
        <v>5</v>
      </c>
      <c r="C55" s="13">
        <v>5</v>
      </c>
    </row>
    <row r="56" ht="25" customHeight="1" spans="1:3">
      <c r="A56" s="19" t="s">
        <v>160</v>
      </c>
      <c r="B56" s="13">
        <v>40</v>
      </c>
      <c r="C56" s="13">
        <v>40</v>
      </c>
    </row>
    <row r="57" ht="25" customHeight="1" spans="1:3">
      <c r="A57" s="19" t="s">
        <v>131</v>
      </c>
      <c r="B57" s="13">
        <v>158</v>
      </c>
      <c r="C57" s="13">
        <v>177</v>
      </c>
    </row>
    <row r="58" ht="25" customHeight="1" spans="1:3">
      <c r="A58" s="18" t="s">
        <v>161</v>
      </c>
      <c r="B58" s="13">
        <f>SUM(B59:B60)</f>
        <v>2753</v>
      </c>
      <c r="C58" s="13">
        <f>SUM(C59:C60)</f>
        <v>3193</v>
      </c>
    </row>
    <row r="59" ht="25" customHeight="1" spans="1:3">
      <c r="A59" s="19" t="s">
        <v>162</v>
      </c>
      <c r="B59" s="13">
        <v>1253</v>
      </c>
      <c r="C59" s="13">
        <v>1253</v>
      </c>
    </row>
    <row r="60" ht="25" customHeight="1" spans="1:3">
      <c r="A60" s="19" t="s">
        <v>163</v>
      </c>
      <c r="B60" s="13">
        <v>1500</v>
      </c>
      <c r="C60" s="13">
        <v>1940</v>
      </c>
    </row>
    <row r="61" ht="25" customHeight="1" spans="1:3">
      <c r="A61" s="18" t="s">
        <v>164</v>
      </c>
      <c r="B61" s="13">
        <f>SUM(B62:B65)</f>
        <v>1744</v>
      </c>
      <c r="C61" s="13">
        <f>SUM(C62:C65)</f>
        <v>1973</v>
      </c>
    </row>
    <row r="62" ht="25" customHeight="1" spans="1:3">
      <c r="A62" s="19" t="s">
        <v>127</v>
      </c>
      <c r="B62" s="13">
        <v>1497</v>
      </c>
      <c r="C62" s="13">
        <v>1689</v>
      </c>
    </row>
    <row r="63" ht="25" customHeight="1" spans="1:3">
      <c r="A63" s="19" t="s">
        <v>128</v>
      </c>
      <c r="B63" s="13">
        <v>140</v>
      </c>
      <c r="C63" s="13">
        <v>140</v>
      </c>
    </row>
    <row r="64" ht="25" customHeight="1" spans="1:3">
      <c r="A64" s="19" t="s">
        <v>131</v>
      </c>
      <c r="B64" s="13">
        <v>102</v>
      </c>
      <c r="C64" s="13">
        <v>120</v>
      </c>
    </row>
    <row r="65" ht="25" customHeight="1" spans="1:3">
      <c r="A65" s="19" t="s">
        <v>165</v>
      </c>
      <c r="B65" s="13">
        <v>5</v>
      </c>
      <c r="C65" s="13">
        <v>24</v>
      </c>
    </row>
    <row r="66" ht="25" customHeight="1" spans="1:3">
      <c r="A66" s="18" t="s">
        <v>166</v>
      </c>
      <c r="B66" s="13">
        <f>SUM(B67:B70)</f>
        <v>545</v>
      </c>
      <c r="C66" s="13">
        <f>SUM(C67:C70)</f>
        <v>545</v>
      </c>
    </row>
    <row r="67" ht="25" customHeight="1" spans="1:3">
      <c r="A67" s="19" t="s">
        <v>128</v>
      </c>
      <c r="B67" s="13">
        <v>50</v>
      </c>
      <c r="C67" s="13">
        <v>50</v>
      </c>
    </row>
    <row r="68" ht="25" customHeight="1" spans="1:3">
      <c r="A68" s="19" t="s">
        <v>167</v>
      </c>
      <c r="B68" s="13">
        <v>214</v>
      </c>
      <c r="C68" s="13">
        <v>214</v>
      </c>
    </row>
    <row r="69" ht="25" customHeight="1" spans="1:3">
      <c r="A69" s="19" t="s">
        <v>131</v>
      </c>
      <c r="B69" s="13">
        <v>146</v>
      </c>
      <c r="C69" s="13">
        <v>146</v>
      </c>
    </row>
    <row r="70" ht="25" customHeight="1" spans="1:3">
      <c r="A70" s="19" t="s">
        <v>168</v>
      </c>
      <c r="B70" s="13">
        <v>135</v>
      </c>
      <c r="C70" s="13">
        <v>135</v>
      </c>
    </row>
    <row r="71" ht="25" customHeight="1" spans="1:3">
      <c r="A71" s="18" t="s">
        <v>169</v>
      </c>
      <c r="B71" s="13">
        <f>SUM(B72:B76)</f>
        <v>1914</v>
      </c>
      <c r="C71" s="13">
        <f>SUM(C72:C76)</f>
        <v>1962</v>
      </c>
    </row>
    <row r="72" ht="25" customHeight="1" spans="1:3">
      <c r="A72" s="19" t="s">
        <v>127</v>
      </c>
      <c r="B72" s="13">
        <v>260</v>
      </c>
      <c r="C72" s="13">
        <v>308</v>
      </c>
    </row>
    <row r="73" ht="25" customHeight="1" spans="1:3">
      <c r="A73" s="19" t="s">
        <v>128</v>
      </c>
      <c r="B73" s="13">
        <v>1320</v>
      </c>
      <c r="C73" s="13">
        <v>1320</v>
      </c>
    </row>
    <row r="74" ht="25" customHeight="1" spans="1:3">
      <c r="A74" s="19" t="s">
        <v>170</v>
      </c>
      <c r="B74" s="13">
        <v>5</v>
      </c>
      <c r="C74" s="13">
        <v>5</v>
      </c>
    </row>
    <row r="75" ht="25" customHeight="1" spans="1:3">
      <c r="A75" s="19" t="s">
        <v>171</v>
      </c>
      <c r="B75" s="13">
        <v>324</v>
      </c>
      <c r="C75" s="13">
        <v>324</v>
      </c>
    </row>
    <row r="76" ht="25" customHeight="1" spans="1:3">
      <c r="A76" s="19" t="s">
        <v>172</v>
      </c>
      <c r="B76" s="13">
        <v>5</v>
      </c>
      <c r="C76" s="13">
        <v>5</v>
      </c>
    </row>
    <row r="77" ht="25" customHeight="1" spans="1:3">
      <c r="A77" s="18" t="s">
        <v>173</v>
      </c>
      <c r="B77" s="13">
        <f>SUM(B78:B80)</f>
        <v>340</v>
      </c>
      <c r="C77" s="13">
        <f>SUM(C78:C80)</f>
        <v>375</v>
      </c>
    </row>
    <row r="78" ht="25" customHeight="1" spans="1:3">
      <c r="A78" s="19" t="s">
        <v>127</v>
      </c>
      <c r="B78" s="13">
        <v>186</v>
      </c>
      <c r="C78" s="13">
        <v>208</v>
      </c>
    </row>
    <row r="79" ht="25" customHeight="1" spans="1:3">
      <c r="A79" s="19" t="s">
        <v>128</v>
      </c>
      <c r="B79" s="13">
        <v>136</v>
      </c>
      <c r="C79" s="13">
        <v>136</v>
      </c>
    </row>
    <row r="80" ht="25" customHeight="1" spans="1:3">
      <c r="A80" s="19" t="s">
        <v>174</v>
      </c>
      <c r="B80" s="13">
        <v>18</v>
      </c>
      <c r="C80" s="13">
        <v>31</v>
      </c>
    </row>
    <row r="81" ht="25" customHeight="1" spans="1:3">
      <c r="A81" s="18" t="s">
        <v>175</v>
      </c>
      <c r="B81" s="13">
        <f>SUM(B82:B84)</f>
        <v>48</v>
      </c>
      <c r="C81" s="13">
        <f>SUM(C82:C84)</f>
        <v>51</v>
      </c>
    </row>
    <row r="82" ht="25" customHeight="1" spans="1:3">
      <c r="A82" s="19" t="s">
        <v>127</v>
      </c>
      <c r="B82" s="13">
        <v>25</v>
      </c>
      <c r="C82" s="13">
        <v>28</v>
      </c>
    </row>
    <row r="83" ht="25" customHeight="1" spans="1:3">
      <c r="A83" s="19" t="s">
        <v>135</v>
      </c>
      <c r="B83" s="13">
        <v>15</v>
      </c>
      <c r="C83" s="13">
        <v>15</v>
      </c>
    </row>
    <row r="84" ht="25" customHeight="1" spans="1:3">
      <c r="A84" s="19" t="s">
        <v>176</v>
      </c>
      <c r="B84" s="13">
        <v>8</v>
      </c>
      <c r="C84" s="13">
        <v>8</v>
      </c>
    </row>
    <row r="85" ht="25" customHeight="1" spans="1:3">
      <c r="A85" s="18" t="s">
        <v>177</v>
      </c>
      <c r="B85" s="13">
        <f>SUM(B86:B89)</f>
        <v>1093</v>
      </c>
      <c r="C85" s="13">
        <f>SUM(C86:C89)</f>
        <v>1191</v>
      </c>
    </row>
    <row r="86" ht="25" customHeight="1" spans="1:3">
      <c r="A86" s="19" t="s">
        <v>127</v>
      </c>
      <c r="B86" s="13">
        <v>526</v>
      </c>
      <c r="C86" s="13">
        <v>606</v>
      </c>
    </row>
    <row r="87" ht="25" customHeight="1" spans="1:3">
      <c r="A87" s="19" t="s">
        <v>128</v>
      </c>
      <c r="B87" s="13">
        <v>329</v>
      </c>
      <c r="C87" s="13">
        <v>329</v>
      </c>
    </row>
    <row r="88" ht="25" customHeight="1" spans="1:3">
      <c r="A88" s="19" t="s">
        <v>131</v>
      </c>
      <c r="B88" s="13">
        <v>131</v>
      </c>
      <c r="C88" s="13">
        <v>149</v>
      </c>
    </row>
    <row r="89" ht="25" customHeight="1" spans="1:3">
      <c r="A89" s="19" t="s">
        <v>178</v>
      </c>
      <c r="B89" s="13">
        <v>107</v>
      </c>
      <c r="C89" s="13">
        <v>107</v>
      </c>
    </row>
    <row r="90" ht="25" customHeight="1" spans="1:3">
      <c r="A90" s="18" t="s">
        <v>179</v>
      </c>
      <c r="B90" s="13">
        <f>SUM(B91:B94)</f>
        <v>1763</v>
      </c>
      <c r="C90" s="13">
        <f>SUM(C91:C94)</f>
        <v>1929</v>
      </c>
    </row>
    <row r="91" ht="25" customHeight="1" spans="1:3">
      <c r="A91" s="19" t="s">
        <v>127</v>
      </c>
      <c r="B91" s="13">
        <v>1055</v>
      </c>
      <c r="C91" s="13">
        <v>1178</v>
      </c>
    </row>
    <row r="92" ht="25" customHeight="1" spans="1:3">
      <c r="A92" s="19" t="s">
        <v>128</v>
      </c>
      <c r="B92" s="13">
        <v>141</v>
      </c>
      <c r="C92" s="13">
        <v>141</v>
      </c>
    </row>
    <row r="93" ht="25" customHeight="1" spans="1:3">
      <c r="A93" s="19" t="s">
        <v>180</v>
      </c>
      <c r="B93" s="13">
        <v>434</v>
      </c>
      <c r="C93" s="13">
        <v>434</v>
      </c>
    </row>
    <row r="94" ht="25" customHeight="1" spans="1:3">
      <c r="A94" s="19" t="s">
        <v>131</v>
      </c>
      <c r="B94" s="13">
        <v>133</v>
      </c>
      <c r="C94" s="13">
        <v>176</v>
      </c>
    </row>
    <row r="95" ht="25" customHeight="1" spans="1:3">
      <c r="A95" s="18" t="s">
        <v>181</v>
      </c>
      <c r="B95" s="13">
        <f>SUM(B96:B99)</f>
        <v>1024</v>
      </c>
      <c r="C95" s="13">
        <f>SUM(C96:C99)</f>
        <v>1096</v>
      </c>
    </row>
    <row r="96" ht="25" customHeight="1" spans="1:3">
      <c r="A96" s="19" t="s">
        <v>127</v>
      </c>
      <c r="B96" s="13">
        <v>515</v>
      </c>
      <c r="C96" s="13">
        <v>573</v>
      </c>
    </row>
    <row r="97" ht="25" customHeight="1" spans="1:3">
      <c r="A97" s="19" t="s">
        <v>128</v>
      </c>
      <c r="B97" s="13">
        <v>217</v>
      </c>
      <c r="C97" s="13">
        <v>217</v>
      </c>
    </row>
    <row r="98" ht="25" customHeight="1" spans="1:3">
      <c r="A98" s="19" t="s">
        <v>131</v>
      </c>
      <c r="B98" s="13">
        <v>68</v>
      </c>
      <c r="C98" s="13">
        <v>75</v>
      </c>
    </row>
    <row r="99" ht="25" customHeight="1" spans="1:3">
      <c r="A99" s="19" t="s">
        <v>182</v>
      </c>
      <c r="B99" s="13">
        <v>224</v>
      </c>
      <c r="C99" s="13">
        <v>231</v>
      </c>
    </row>
    <row r="100" ht="25" customHeight="1" spans="1:3">
      <c r="A100" s="18" t="s">
        <v>183</v>
      </c>
      <c r="B100" s="13">
        <f>SUM(B101:B104)</f>
        <v>1426</v>
      </c>
      <c r="C100" s="13">
        <f>SUM(C101:C104)</f>
        <v>1295</v>
      </c>
    </row>
    <row r="101" ht="25" customHeight="1" spans="1:3">
      <c r="A101" s="19" t="s">
        <v>127</v>
      </c>
      <c r="B101" s="13">
        <v>301</v>
      </c>
      <c r="C101" s="13">
        <v>356</v>
      </c>
    </row>
    <row r="102" ht="25" customHeight="1" spans="1:3">
      <c r="A102" s="19" t="s">
        <v>128</v>
      </c>
      <c r="B102" s="13">
        <v>894</v>
      </c>
      <c r="C102" s="13">
        <v>758</v>
      </c>
    </row>
    <row r="103" ht="25" customHeight="1" spans="1:3">
      <c r="A103" s="19" t="s">
        <v>131</v>
      </c>
      <c r="B103" s="13">
        <v>8</v>
      </c>
      <c r="C103" s="13">
        <v>8</v>
      </c>
    </row>
    <row r="104" ht="25" customHeight="1" spans="1:3">
      <c r="A104" s="19" t="s">
        <v>184</v>
      </c>
      <c r="B104" s="13">
        <v>223</v>
      </c>
      <c r="C104" s="13">
        <v>173</v>
      </c>
    </row>
    <row r="105" ht="25" customHeight="1" spans="1:3">
      <c r="A105" s="18" t="s">
        <v>185</v>
      </c>
      <c r="B105" s="13">
        <f>SUM(B106:B111)</f>
        <v>335</v>
      </c>
      <c r="C105" s="13">
        <f>SUM(C106:C111)</f>
        <v>369</v>
      </c>
    </row>
    <row r="106" ht="25" customHeight="1" spans="1:3">
      <c r="A106" s="19" t="s">
        <v>127</v>
      </c>
      <c r="B106" s="13">
        <v>174</v>
      </c>
      <c r="C106" s="13">
        <v>198</v>
      </c>
    </row>
    <row r="107" ht="25" customHeight="1" spans="1:3">
      <c r="A107" s="19" t="s">
        <v>128</v>
      </c>
      <c r="B107" s="13">
        <v>5</v>
      </c>
      <c r="C107" s="13">
        <v>5</v>
      </c>
    </row>
    <row r="108" ht="25" customHeight="1" spans="1:3">
      <c r="A108" s="19" t="s">
        <v>186</v>
      </c>
      <c r="B108" s="13">
        <v>20</v>
      </c>
      <c r="C108" s="13">
        <v>20</v>
      </c>
    </row>
    <row r="109" ht="25" customHeight="1" spans="1:3">
      <c r="A109" s="19" t="s">
        <v>187</v>
      </c>
      <c r="B109" s="13">
        <v>42</v>
      </c>
      <c r="C109" s="13">
        <v>43</v>
      </c>
    </row>
    <row r="110" ht="25" customHeight="1" spans="1:3">
      <c r="A110" s="19" t="s">
        <v>131</v>
      </c>
      <c r="B110" s="13">
        <v>68</v>
      </c>
      <c r="C110" s="13">
        <v>77</v>
      </c>
    </row>
    <row r="111" ht="25" customHeight="1" spans="1:3">
      <c r="A111" s="19" t="s">
        <v>188</v>
      </c>
      <c r="B111" s="13">
        <v>26</v>
      </c>
      <c r="C111" s="13">
        <v>26</v>
      </c>
    </row>
    <row r="112" ht="25" customHeight="1" spans="1:3">
      <c r="A112" s="18" t="s">
        <v>189</v>
      </c>
      <c r="B112" s="13">
        <f>SUM(B113:B114)</f>
        <v>70</v>
      </c>
      <c r="C112" s="13">
        <f>SUM(C113:C114)</f>
        <v>73</v>
      </c>
    </row>
    <row r="113" ht="25" customHeight="1" spans="1:3">
      <c r="A113" s="19" t="s">
        <v>127</v>
      </c>
      <c r="B113" s="13">
        <v>16</v>
      </c>
      <c r="C113" s="13">
        <v>19</v>
      </c>
    </row>
    <row r="114" ht="25" customHeight="1" spans="1:3">
      <c r="A114" s="19" t="s">
        <v>190</v>
      </c>
      <c r="B114" s="13">
        <v>54</v>
      </c>
      <c r="C114" s="13">
        <v>54</v>
      </c>
    </row>
    <row r="115" ht="25" customHeight="1" spans="1:3">
      <c r="A115" s="18" t="s">
        <v>191</v>
      </c>
      <c r="B115" s="13">
        <f>SUM(B116:B122)</f>
        <v>3058</v>
      </c>
      <c r="C115" s="13">
        <f>SUM(C116:C122)</f>
        <v>3341</v>
      </c>
    </row>
    <row r="116" ht="25" customHeight="1" spans="1:3">
      <c r="A116" s="19" t="s">
        <v>127</v>
      </c>
      <c r="B116" s="13">
        <v>1707</v>
      </c>
      <c r="C116" s="13">
        <v>1925</v>
      </c>
    </row>
    <row r="117" ht="25" customHeight="1" spans="1:3">
      <c r="A117" s="19" t="s">
        <v>128</v>
      </c>
      <c r="B117" s="13">
        <v>170</v>
      </c>
      <c r="C117" s="13">
        <v>170</v>
      </c>
    </row>
    <row r="118" ht="25" customHeight="1" spans="1:3">
      <c r="A118" s="19" t="s">
        <v>192</v>
      </c>
      <c r="B118" s="13">
        <v>30</v>
      </c>
      <c r="C118" s="13">
        <v>30</v>
      </c>
    </row>
    <row r="119" ht="25" customHeight="1" spans="1:3">
      <c r="A119" s="19" t="s">
        <v>193</v>
      </c>
      <c r="B119" s="13">
        <v>15</v>
      </c>
      <c r="C119" s="13">
        <v>15</v>
      </c>
    </row>
    <row r="120" ht="25" customHeight="1" spans="1:3">
      <c r="A120" s="19" t="s">
        <v>194</v>
      </c>
      <c r="B120" s="13">
        <v>360</v>
      </c>
      <c r="C120" s="13">
        <v>360</v>
      </c>
    </row>
    <row r="121" ht="25" customHeight="1" spans="1:3">
      <c r="A121" s="19" t="s">
        <v>131</v>
      </c>
      <c r="B121" s="13">
        <v>197</v>
      </c>
      <c r="C121" s="13">
        <v>262</v>
      </c>
    </row>
    <row r="122" ht="25" customHeight="1" spans="1:3">
      <c r="A122" s="19" t="s">
        <v>195</v>
      </c>
      <c r="B122" s="13">
        <v>579</v>
      </c>
      <c r="C122" s="13">
        <v>579</v>
      </c>
    </row>
    <row r="123" ht="25" customHeight="1" spans="1:3">
      <c r="A123" s="18" t="s">
        <v>196</v>
      </c>
      <c r="B123" s="13">
        <f>SUM(B124:B124)</f>
        <v>708</v>
      </c>
      <c r="C123" s="13">
        <f>SUM(C124:C124)</f>
        <v>708</v>
      </c>
    </row>
    <row r="124" ht="25" customHeight="1" spans="1:3">
      <c r="A124" s="19" t="s">
        <v>197</v>
      </c>
      <c r="B124" s="13">
        <v>708</v>
      </c>
      <c r="C124" s="13">
        <v>708</v>
      </c>
    </row>
    <row r="125" ht="25" customHeight="1" spans="1:3">
      <c r="A125" s="18" t="s">
        <v>198</v>
      </c>
      <c r="B125" s="13">
        <f>SUM(B126,B132)</f>
        <v>354</v>
      </c>
      <c r="C125" s="13">
        <f>SUM(C126,C132)</f>
        <v>362</v>
      </c>
    </row>
    <row r="126" ht="25" customHeight="1" spans="1:3">
      <c r="A126" s="18" t="s">
        <v>199</v>
      </c>
      <c r="B126" s="13">
        <f>SUM(B127:B131)</f>
        <v>315</v>
      </c>
      <c r="C126" s="13">
        <f>SUM(C127:C131)</f>
        <v>315</v>
      </c>
    </row>
    <row r="127" ht="25" customHeight="1" spans="1:3">
      <c r="A127" s="19" t="s">
        <v>200</v>
      </c>
      <c r="B127" s="13">
        <v>30</v>
      </c>
      <c r="C127" s="13">
        <v>30</v>
      </c>
    </row>
    <row r="128" ht="25" customHeight="1" spans="1:3">
      <c r="A128" s="19" t="s">
        <v>201</v>
      </c>
      <c r="B128" s="13">
        <v>45</v>
      </c>
      <c r="C128" s="13">
        <v>45</v>
      </c>
    </row>
    <row r="129" ht="25" customHeight="1" spans="1:3">
      <c r="A129" s="19" t="s">
        <v>202</v>
      </c>
      <c r="B129" s="13">
        <v>211</v>
      </c>
      <c r="C129" s="13">
        <v>211</v>
      </c>
    </row>
    <row r="130" ht="25" customHeight="1" spans="1:3">
      <c r="A130" s="19" t="s">
        <v>203</v>
      </c>
      <c r="B130" s="13">
        <v>5</v>
      </c>
      <c r="C130" s="13">
        <v>5</v>
      </c>
    </row>
    <row r="131" ht="25" customHeight="1" spans="1:3">
      <c r="A131" s="19" t="s">
        <v>204</v>
      </c>
      <c r="B131" s="13">
        <v>24</v>
      </c>
      <c r="C131" s="13">
        <v>24</v>
      </c>
    </row>
    <row r="132" ht="25" customHeight="1" spans="1:3">
      <c r="A132" s="18" t="s">
        <v>205</v>
      </c>
      <c r="B132" s="13">
        <f>B133</f>
        <v>39</v>
      </c>
      <c r="C132" s="13">
        <f>C133</f>
        <v>47</v>
      </c>
    </row>
    <row r="133" ht="25" customHeight="1" spans="1:3">
      <c r="A133" s="19" t="s">
        <v>206</v>
      </c>
      <c r="B133" s="13">
        <v>39</v>
      </c>
      <c r="C133" s="13">
        <v>47</v>
      </c>
    </row>
    <row r="134" ht="25" customHeight="1" spans="1:3">
      <c r="A134" s="18" t="s">
        <v>207</v>
      </c>
      <c r="B134" s="13">
        <f>B135+B141+B143+B146+B154</f>
        <v>22342</v>
      </c>
      <c r="C134" s="13">
        <f>C135+C141+C143+C146+C154</f>
        <v>23816</v>
      </c>
    </row>
    <row r="135" ht="25" customHeight="1" spans="1:3">
      <c r="A135" s="18" t="s">
        <v>208</v>
      </c>
      <c r="B135" s="13">
        <f>SUM(B136:B140)</f>
        <v>19334</v>
      </c>
      <c r="C135" s="13">
        <f>SUM(C136:C140)</f>
        <v>20265</v>
      </c>
    </row>
    <row r="136" ht="25" customHeight="1" spans="1:3">
      <c r="A136" s="19" t="s">
        <v>127</v>
      </c>
      <c r="B136" s="13">
        <v>8987</v>
      </c>
      <c r="C136" s="13">
        <v>9844</v>
      </c>
    </row>
    <row r="137" ht="25" customHeight="1" spans="1:3">
      <c r="A137" s="19" t="s">
        <v>128</v>
      </c>
      <c r="B137" s="13">
        <v>140</v>
      </c>
      <c r="C137" s="13">
        <v>140</v>
      </c>
    </row>
    <row r="138" ht="25" customHeight="1" spans="1:3">
      <c r="A138" s="19" t="s">
        <v>209</v>
      </c>
      <c r="B138" s="13">
        <v>3110</v>
      </c>
      <c r="C138" s="13">
        <v>3110</v>
      </c>
    </row>
    <row r="139" ht="25" customHeight="1" spans="1:3">
      <c r="A139" s="19" t="s">
        <v>131</v>
      </c>
      <c r="B139" s="13">
        <v>647</v>
      </c>
      <c r="C139" s="13">
        <v>721</v>
      </c>
    </row>
    <row r="140" ht="25" customHeight="1" spans="1:3">
      <c r="A140" s="19" t="s">
        <v>210</v>
      </c>
      <c r="B140" s="13">
        <v>6450</v>
      </c>
      <c r="C140" s="13">
        <v>6450</v>
      </c>
    </row>
    <row r="141" ht="25" customHeight="1" spans="1:3">
      <c r="A141" s="18" t="s">
        <v>211</v>
      </c>
      <c r="B141" s="13">
        <f>SUM(B142:B142)</f>
        <v>40</v>
      </c>
      <c r="C141" s="13">
        <f>SUM(C142:C142)</f>
        <v>40</v>
      </c>
    </row>
    <row r="142" ht="25" customHeight="1" spans="1:3">
      <c r="A142" s="19" t="s">
        <v>212</v>
      </c>
      <c r="B142" s="13">
        <v>40</v>
      </c>
      <c r="C142" s="13">
        <v>40</v>
      </c>
    </row>
    <row r="143" ht="25" customHeight="1" spans="1:16136">
      <c r="A143" s="18" t="s">
        <v>213</v>
      </c>
      <c r="B143" s="13">
        <f>SUM(B144:B145)</f>
        <v>0</v>
      </c>
      <c r="C143" s="13">
        <f>SUM(C144:C145)</f>
        <v>400</v>
      </c>
      <c r="WVN143"/>
      <c r="WVO143"/>
      <c r="WVP143"/>
    </row>
    <row r="144" ht="25" customHeight="1" spans="1:16136">
      <c r="A144" s="19" t="s">
        <v>214</v>
      </c>
      <c r="B144" s="13"/>
      <c r="C144" s="13">
        <v>300</v>
      </c>
      <c r="WVN144"/>
      <c r="WVO144"/>
      <c r="WVP144"/>
    </row>
    <row r="145" ht="25" customHeight="1" spans="1:16136">
      <c r="A145" s="19" t="s">
        <v>215</v>
      </c>
      <c r="B145" s="13"/>
      <c r="C145" s="13">
        <v>100</v>
      </c>
      <c r="WVN145"/>
      <c r="WVO145"/>
      <c r="WVP145"/>
    </row>
    <row r="146" ht="25" customHeight="1" spans="1:3">
      <c r="A146" s="18" t="s">
        <v>216</v>
      </c>
      <c r="B146" s="13">
        <f>SUM(B147:B153)</f>
        <v>1321</v>
      </c>
      <c r="C146" s="13">
        <f>SUM(C147:C153)</f>
        <v>1404</v>
      </c>
    </row>
    <row r="147" ht="25" customHeight="1" spans="1:3">
      <c r="A147" s="19" t="s">
        <v>127</v>
      </c>
      <c r="B147" s="13">
        <v>870</v>
      </c>
      <c r="C147" s="13">
        <v>941</v>
      </c>
    </row>
    <row r="148" ht="25" customHeight="1" spans="1:3">
      <c r="A148" s="19" t="s">
        <v>217</v>
      </c>
      <c r="B148" s="13">
        <v>33</v>
      </c>
      <c r="C148" s="13">
        <v>33</v>
      </c>
    </row>
    <row r="149" ht="25" customHeight="1" spans="1:3">
      <c r="A149" s="19" t="s">
        <v>218</v>
      </c>
      <c r="B149" s="13">
        <v>45</v>
      </c>
      <c r="C149" s="13">
        <v>45</v>
      </c>
    </row>
    <row r="150" ht="25" customHeight="1" spans="1:3">
      <c r="A150" s="19" t="s">
        <v>219</v>
      </c>
      <c r="B150" s="13">
        <v>61</v>
      </c>
      <c r="C150" s="13">
        <v>61</v>
      </c>
    </row>
    <row r="151" ht="25" customHeight="1" spans="1:3">
      <c r="A151" s="19" t="s">
        <v>220</v>
      </c>
      <c r="B151" s="13">
        <v>146</v>
      </c>
      <c r="C151" s="13">
        <v>146</v>
      </c>
    </row>
    <row r="152" ht="25" customHeight="1" spans="1:3">
      <c r="A152" s="19" t="s">
        <v>131</v>
      </c>
      <c r="B152" s="13">
        <v>17</v>
      </c>
      <c r="C152" s="13">
        <v>29</v>
      </c>
    </row>
    <row r="153" ht="25" customHeight="1" spans="1:3">
      <c r="A153" s="19" t="s">
        <v>221</v>
      </c>
      <c r="B153" s="13">
        <v>149</v>
      </c>
      <c r="C153" s="13">
        <v>149</v>
      </c>
    </row>
    <row r="154" ht="25" customHeight="1" spans="1:3">
      <c r="A154" s="18" t="s">
        <v>222</v>
      </c>
      <c r="B154" s="13">
        <f>SUM(B155:B155)</f>
        <v>1647</v>
      </c>
      <c r="C154" s="13">
        <f>SUM(C155:C155)</f>
        <v>1707</v>
      </c>
    </row>
    <row r="155" ht="25" customHeight="1" spans="1:3">
      <c r="A155" s="19" t="s">
        <v>223</v>
      </c>
      <c r="B155" s="13">
        <v>1647</v>
      </c>
      <c r="C155" s="13">
        <v>1707</v>
      </c>
    </row>
    <row r="156" ht="25" customHeight="1" spans="1:3">
      <c r="A156" s="18" t="s">
        <v>224</v>
      </c>
      <c r="B156" s="13">
        <f>B157+B160+B166+B168+B170+B173+B175</f>
        <v>79208</v>
      </c>
      <c r="C156" s="13">
        <f>C157+C160+C166+C168+C170+C173+C175</f>
        <v>86677</v>
      </c>
    </row>
    <row r="157" ht="25" customHeight="1" spans="1:3">
      <c r="A157" s="18" t="s">
        <v>225</v>
      </c>
      <c r="B157" s="13">
        <f>SUM(B158:B159)</f>
        <v>14212</v>
      </c>
      <c r="C157" s="13">
        <f>SUM(C158:C159)</f>
        <v>7588</v>
      </c>
    </row>
    <row r="158" ht="25" customHeight="1" spans="1:3">
      <c r="A158" s="19" t="s">
        <v>127</v>
      </c>
      <c r="B158" s="13">
        <v>228</v>
      </c>
      <c r="C158" s="13">
        <v>259</v>
      </c>
    </row>
    <row r="159" ht="25" customHeight="1" spans="1:3">
      <c r="A159" s="19" t="s">
        <v>226</v>
      </c>
      <c r="B159" s="13">
        <v>13984</v>
      </c>
      <c r="C159" s="13">
        <v>7329</v>
      </c>
    </row>
    <row r="160" ht="25" customHeight="1" spans="1:3">
      <c r="A160" s="18" t="s">
        <v>227</v>
      </c>
      <c r="B160" s="13">
        <f>SUM(B161:B165)</f>
        <v>49218</v>
      </c>
      <c r="C160" s="13">
        <f>SUM(C161:C165)</f>
        <v>60236</v>
      </c>
    </row>
    <row r="161" ht="25" customHeight="1" spans="1:3">
      <c r="A161" s="19" t="s">
        <v>228</v>
      </c>
      <c r="B161" s="13">
        <v>6801</v>
      </c>
      <c r="C161" s="13">
        <v>8519</v>
      </c>
    </row>
    <row r="162" ht="25" customHeight="1" spans="1:3">
      <c r="A162" s="19" t="s">
        <v>229</v>
      </c>
      <c r="B162" s="13">
        <v>18470</v>
      </c>
      <c r="C162" s="13">
        <v>21961</v>
      </c>
    </row>
    <row r="163" ht="25" customHeight="1" spans="1:3">
      <c r="A163" s="19" t="s">
        <v>230</v>
      </c>
      <c r="B163" s="13">
        <v>9429</v>
      </c>
      <c r="C163" s="13">
        <v>10894</v>
      </c>
    </row>
    <row r="164" ht="25" customHeight="1" spans="1:3">
      <c r="A164" s="19" t="s">
        <v>231</v>
      </c>
      <c r="B164" s="13">
        <v>8949</v>
      </c>
      <c r="C164" s="13">
        <v>9880</v>
      </c>
    </row>
    <row r="165" ht="25" customHeight="1" spans="1:3">
      <c r="A165" s="19" t="s">
        <v>232</v>
      </c>
      <c r="B165" s="13">
        <v>5569</v>
      </c>
      <c r="C165" s="13">
        <v>8982</v>
      </c>
    </row>
    <row r="166" ht="25" customHeight="1" spans="1:3">
      <c r="A166" s="18" t="s">
        <v>233</v>
      </c>
      <c r="B166" s="13">
        <f>SUM(B167:B167)</f>
        <v>5870</v>
      </c>
      <c r="C166" s="13">
        <f>SUM(C167:C167)</f>
        <v>6609</v>
      </c>
    </row>
    <row r="167" ht="25" customHeight="1" spans="1:3">
      <c r="A167" s="19" t="s">
        <v>234</v>
      </c>
      <c r="B167" s="13">
        <v>5870</v>
      </c>
      <c r="C167" s="13">
        <v>6609</v>
      </c>
    </row>
    <row r="168" ht="25" customHeight="1" spans="1:3">
      <c r="A168" s="18" t="s">
        <v>235</v>
      </c>
      <c r="B168" s="13">
        <f>SUM(B169:B169)</f>
        <v>66</v>
      </c>
      <c r="C168" s="13">
        <f>SUM(C169:C169)</f>
        <v>167</v>
      </c>
    </row>
    <row r="169" ht="25" customHeight="1" spans="1:3">
      <c r="A169" s="19" t="s">
        <v>236</v>
      </c>
      <c r="B169" s="13">
        <v>66</v>
      </c>
      <c r="C169" s="13">
        <v>167</v>
      </c>
    </row>
    <row r="170" ht="25" customHeight="1" spans="1:3">
      <c r="A170" s="18" t="s">
        <v>237</v>
      </c>
      <c r="B170" s="13">
        <f>SUM(B171:B172)</f>
        <v>1293</v>
      </c>
      <c r="C170" s="13">
        <f>SUM(C171:C172)</f>
        <v>1424</v>
      </c>
    </row>
    <row r="171" ht="25" customHeight="1" spans="1:3">
      <c r="A171" s="19" t="s">
        <v>238</v>
      </c>
      <c r="B171" s="13">
        <v>1048</v>
      </c>
      <c r="C171" s="13">
        <v>1151</v>
      </c>
    </row>
    <row r="172" ht="25" customHeight="1" spans="1:3">
      <c r="A172" s="19" t="s">
        <v>239</v>
      </c>
      <c r="B172" s="13">
        <v>245</v>
      </c>
      <c r="C172" s="13">
        <v>273</v>
      </c>
    </row>
    <row r="173" ht="25" customHeight="1" spans="1:3">
      <c r="A173" s="18" t="s">
        <v>240</v>
      </c>
      <c r="B173" s="13">
        <f>SUM(B174:B174)</f>
        <v>3500</v>
      </c>
      <c r="C173" s="13">
        <f>SUM(C174:C174)</f>
        <v>4108</v>
      </c>
    </row>
    <row r="174" ht="25" customHeight="1" spans="1:3">
      <c r="A174" s="19" t="s">
        <v>241</v>
      </c>
      <c r="B174" s="13">
        <v>3500</v>
      </c>
      <c r="C174" s="13">
        <v>4108</v>
      </c>
    </row>
    <row r="175" ht="25" customHeight="1" spans="1:3">
      <c r="A175" s="18" t="s">
        <v>242</v>
      </c>
      <c r="B175" s="13">
        <f>B176</f>
        <v>5049</v>
      </c>
      <c r="C175" s="13">
        <f>C176</f>
        <v>6545</v>
      </c>
    </row>
    <row r="176" ht="25" customHeight="1" spans="1:3">
      <c r="A176" s="19" t="s">
        <v>243</v>
      </c>
      <c r="B176" s="13">
        <v>5049</v>
      </c>
      <c r="C176" s="13">
        <v>6545</v>
      </c>
    </row>
    <row r="177" ht="25" customHeight="1" spans="1:3">
      <c r="A177" s="18" t="s">
        <v>244</v>
      </c>
      <c r="B177" s="13">
        <f>SUM(B178,B181,B183,B185,B187,B189)</f>
        <v>7606</v>
      </c>
      <c r="C177" s="13">
        <f>SUM(C178,C181,C183,C185,C187,C189)</f>
        <v>12808</v>
      </c>
    </row>
    <row r="178" ht="25" customHeight="1" spans="1:3">
      <c r="A178" s="18" t="s">
        <v>245</v>
      </c>
      <c r="B178" s="13">
        <f>SUM(B179:B180)</f>
        <v>728</v>
      </c>
      <c r="C178" s="13">
        <f>SUM(C179:C180)</f>
        <v>835</v>
      </c>
    </row>
    <row r="179" ht="25" customHeight="1" spans="1:3">
      <c r="A179" s="19" t="s">
        <v>127</v>
      </c>
      <c r="B179" s="13">
        <v>563</v>
      </c>
      <c r="C179" s="13">
        <v>658</v>
      </c>
    </row>
    <row r="180" ht="25" customHeight="1" spans="1:3">
      <c r="A180" s="19" t="s">
        <v>246</v>
      </c>
      <c r="B180" s="13">
        <v>165</v>
      </c>
      <c r="C180" s="13">
        <v>177</v>
      </c>
    </row>
    <row r="181" ht="25" customHeight="1" spans="1:3">
      <c r="A181" s="18" t="s">
        <v>247</v>
      </c>
      <c r="B181" s="13">
        <f t="shared" ref="B181:B185" si="0">SUM(B182:B182)</f>
        <v>1021</v>
      </c>
      <c r="C181" s="13">
        <f t="shared" ref="C181:C185" si="1">SUM(C182:C182)</f>
        <v>1121</v>
      </c>
    </row>
    <row r="182" ht="25" customHeight="1" spans="1:3">
      <c r="A182" s="19" t="s">
        <v>248</v>
      </c>
      <c r="B182" s="13">
        <v>1021</v>
      </c>
      <c r="C182" s="13">
        <v>1121</v>
      </c>
    </row>
    <row r="183" ht="25" customHeight="1" spans="1:3">
      <c r="A183" s="18" t="s">
        <v>249</v>
      </c>
      <c r="B183" s="13">
        <f t="shared" si="0"/>
        <v>3056</v>
      </c>
      <c r="C183" s="13">
        <f t="shared" si="1"/>
        <v>8051</v>
      </c>
    </row>
    <row r="184" ht="25" customHeight="1" spans="1:3">
      <c r="A184" s="19" t="s">
        <v>250</v>
      </c>
      <c r="B184" s="13">
        <v>3056</v>
      </c>
      <c r="C184" s="13">
        <v>8051</v>
      </c>
    </row>
    <row r="185" ht="25" customHeight="1" spans="1:3">
      <c r="A185" s="18" t="s">
        <v>251</v>
      </c>
      <c r="B185" s="13">
        <f t="shared" si="0"/>
        <v>2567</v>
      </c>
      <c r="C185" s="13">
        <f t="shared" si="1"/>
        <v>2567</v>
      </c>
    </row>
    <row r="186" ht="25" customHeight="1" spans="1:3">
      <c r="A186" s="19" t="s">
        <v>252</v>
      </c>
      <c r="B186" s="13">
        <v>2567</v>
      </c>
      <c r="C186" s="13">
        <v>2567</v>
      </c>
    </row>
    <row r="187" ht="25" customHeight="1" spans="1:3">
      <c r="A187" s="18" t="s">
        <v>253</v>
      </c>
      <c r="B187" s="13">
        <f>SUM(B188:B188)</f>
        <v>39</v>
      </c>
      <c r="C187" s="13">
        <f>SUM(C188:C188)</f>
        <v>39</v>
      </c>
    </row>
    <row r="188" ht="25" customHeight="1" spans="1:3">
      <c r="A188" s="19" t="s">
        <v>254</v>
      </c>
      <c r="B188" s="13">
        <v>39</v>
      </c>
      <c r="C188" s="13">
        <v>39</v>
      </c>
    </row>
    <row r="189" ht="25" customHeight="1" spans="1:3">
      <c r="A189" s="18" t="s">
        <v>255</v>
      </c>
      <c r="B189" s="13">
        <f>SUM(B190:B190)</f>
        <v>195</v>
      </c>
      <c r="C189" s="13">
        <f>SUM(C190:C190)</f>
        <v>195</v>
      </c>
    </row>
    <row r="190" ht="25" customHeight="1" spans="1:3">
      <c r="A190" s="19" t="s">
        <v>256</v>
      </c>
      <c r="B190" s="13">
        <v>195</v>
      </c>
      <c r="C190" s="13">
        <v>195</v>
      </c>
    </row>
    <row r="191" ht="25" customHeight="1" spans="1:3">
      <c r="A191" s="18" t="s">
        <v>257</v>
      </c>
      <c r="B191" s="13">
        <f>SUM(B192,B203,B208,B213,B217,B215)</f>
        <v>9905</v>
      </c>
      <c r="C191" s="13">
        <f>SUM(C192,C203,C208,C213,C217,C215)</f>
        <v>10632</v>
      </c>
    </row>
    <row r="192" ht="25" customHeight="1" spans="1:3">
      <c r="A192" s="18" t="s">
        <v>258</v>
      </c>
      <c r="B192" s="13">
        <f>SUM(B193:B202)</f>
        <v>2510</v>
      </c>
      <c r="C192" s="13">
        <f>SUM(C193:C202)</f>
        <v>2675</v>
      </c>
    </row>
    <row r="193" ht="25" customHeight="1" spans="1:3">
      <c r="A193" s="19" t="s">
        <v>127</v>
      </c>
      <c r="B193" s="13">
        <v>300</v>
      </c>
      <c r="C193" s="13">
        <v>345</v>
      </c>
    </row>
    <row r="194" ht="25" customHeight="1" spans="1:3">
      <c r="A194" s="19" t="s">
        <v>128</v>
      </c>
      <c r="B194" s="13">
        <v>53</v>
      </c>
      <c r="C194" s="13">
        <v>53</v>
      </c>
    </row>
    <row r="195" ht="25" customHeight="1" spans="1:3">
      <c r="A195" s="19" t="s">
        <v>259</v>
      </c>
      <c r="B195" s="13">
        <v>590</v>
      </c>
      <c r="C195" s="13">
        <v>639</v>
      </c>
    </row>
    <row r="196" ht="25" customHeight="1" spans="1:3">
      <c r="A196" s="19" t="s">
        <v>260</v>
      </c>
      <c r="B196" s="13">
        <v>80</v>
      </c>
      <c r="C196" s="13">
        <v>80</v>
      </c>
    </row>
    <row r="197" ht="25" customHeight="1" spans="1:3">
      <c r="A197" s="19" t="s">
        <v>261</v>
      </c>
      <c r="B197" s="13">
        <v>718</v>
      </c>
      <c r="C197" s="13">
        <v>767</v>
      </c>
    </row>
    <row r="198" ht="25" customHeight="1" spans="1:3">
      <c r="A198" s="19" t="s">
        <v>262</v>
      </c>
      <c r="B198" s="13">
        <v>40</v>
      </c>
      <c r="C198" s="13">
        <v>40</v>
      </c>
    </row>
    <row r="199" ht="25" customHeight="1" spans="1:3">
      <c r="A199" s="19" t="s">
        <v>263</v>
      </c>
      <c r="B199" s="13">
        <v>85</v>
      </c>
      <c r="C199" s="13">
        <v>107</v>
      </c>
    </row>
    <row r="200" ht="25" customHeight="1" spans="1:3">
      <c r="A200" s="19" t="s">
        <v>264</v>
      </c>
      <c r="B200" s="13">
        <v>50</v>
      </c>
      <c r="C200" s="13">
        <v>50</v>
      </c>
    </row>
    <row r="201" ht="25" customHeight="1" spans="1:3">
      <c r="A201" s="19" t="s">
        <v>265</v>
      </c>
      <c r="B201" s="13">
        <v>277</v>
      </c>
      <c r="C201" s="13">
        <v>277</v>
      </c>
    </row>
    <row r="202" ht="25" customHeight="1" spans="1:3">
      <c r="A202" s="19" t="s">
        <v>266</v>
      </c>
      <c r="B202" s="13">
        <v>317</v>
      </c>
      <c r="C202" s="13">
        <v>317</v>
      </c>
    </row>
    <row r="203" ht="25" customHeight="1" spans="1:3">
      <c r="A203" s="18" t="s">
        <v>267</v>
      </c>
      <c r="B203" s="13">
        <f>SUM(B204:B207)</f>
        <v>4667</v>
      </c>
      <c r="C203" s="13">
        <f>SUM(C204:C207)</f>
        <v>5157</v>
      </c>
    </row>
    <row r="204" ht="25" customHeight="1" spans="1:3">
      <c r="A204" s="19" t="s">
        <v>268</v>
      </c>
      <c r="B204" s="13">
        <v>3</v>
      </c>
      <c r="C204" s="13">
        <v>3</v>
      </c>
    </row>
    <row r="205" ht="25" customHeight="1" spans="1:3">
      <c r="A205" s="19" t="s">
        <v>269</v>
      </c>
      <c r="B205" s="13">
        <v>2931</v>
      </c>
      <c r="C205" s="13">
        <v>3168</v>
      </c>
    </row>
    <row r="206" ht="25" customHeight="1" spans="1:3">
      <c r="A206" s="19" t="s">
        <v>270</v>
      </c>
      <c r="B206" s="13">
        <v>1521</v>
      </c>
      <c r="C206" s="13">
        <v>1762</v>
      </c>
    </row>
    <row r="207" ht="25" customHeight="1" spans="1:3">
      <c r="A207" s="19" t="s">
        <v>271</v>
      </c>
      <c r="B207" s="13">
        <v>212</v>
      </c>
      <c r="C207" s="13">
        <v>224</v>
      </c>
    </row>
    <row r="208" ht="25" customHeight="1" spans="1:3">
      <c r="A208" s="18" t="s">
        <v>272</v>
      </c>
      <c r="B208" s="13">
        <f>SUM(B209:B212)</f>
        <v>1418</v>
      </c>
      <c r="C208" s="13">
        <f>SUM(C209:C212)</f>
        <v>1451</v>
      </c>
    </row>
    <row r="209" ht="25" customHeight="1" spans="1:3">
      <c r="A209" s="19" t="s">
        <v>273</v>
      </c>
      <c r="B209" s="13">
        <v>80</v>
      </c>
      <c r="C209" s="13">
        <v>80</v>
      </c>
    </row>
    <row r="210" ht="25" customHeight="1" spans="1:3">
      <c r="A210" s="19" t="s">
        <v>274</v>
      </c>
      <c r="B210" s="13">
        <v>170</v>
      </c>
      <c r="C210" s="13">
        <v>170</v>
      </c>
    </row>
    <row r="211" ht="25" customHeight="1" spans="1:3">
      <c r="A211" s="19" t="s">
        <v>275</v>
      </c>
      <c r="B211" s="13">
        <v>335</v>
      </c>
      <c r="C211" s="13">
        <v>335</v>
      </c>
    </row>
    <row r="212" ht="25" customHeight="1" spans="1:3">
      <c r="A212" s="19" t="s">
        <v>276</v>
      </c>
      <c r="B212" s="13">
        <v>833</v>
      </c>
      <c r="C212" s="13">
        <v>866</v>
      </c>
    </row>
    <row r="213" ht="25" customHeight="1" spans="1:3">
      <c r="A213" s="18" t="s">
        <v>277</v>
      </c>
      <c r="B213" s="13">
        <f>SUM(B214:B214)</f>
        <v>883</v>
      </c>
      <c r="C213" s="13">
        <f>SUM(C214:C214)</f>
        <v>922</v>
      </c>
    </row>
    <row r="214" ht="25" customHeight="1" spans="1:3">
      <c r="A214" s="19" t="s">
        <v>278</v>
      </c>
      <c r="B214" s="13">
        <v>883</v>
      </c>
      <c r="C214" s="13">
        <v>922</v>
      </c>
    </row>
    <row r="215" ht="25" customHeight="1" spans="1:3">
      <c r="A215" s="18" t="s">
        <v>279</v>
      </c>
      <c r="B215" s="13">
        <f>SUM(B216:B216)</f>
        <v>149</v>
      </c>
      <c r="C215" s="13">
        <f>SUM(C216:C216)</f>
        <v>149</v>
      </c>
    </row>
    <row r="216" ht="25" customHeight="1" spans="1:3">
      <c r="A216" s="19" t="s">
        <v>280</v>
      </c>
      <c r="B216" s="13">
        <v>149</v>
      </c>
      <c r="C216" s="13">
        <v>149</v>
      </c>
    </row>
    <row r="217" ht="25" customHeight="1" spans="1:3">
      <c r="A217" s="18" t="s">
        <v>281</v>
      </c>
      <c r="B217" s="13">
        <f>SUM(B218:B219)</f>
        <v>278</v>
      </c>
      <c r="C217" s="13">
        <f>SUM(C218:C219)</f>
        <v>278</v>
      </c>
    </row>
    <row r="218" ht="25" customHeight="1" spans="1:3">
      <c r="A218" s="19" t="s">
        <v>282</v>
      </c>
      <c r="B218" s="13">
        <v>62</v>
      </c>
      <c r="C218" s="13">
        <v>62</v>
      </c>
    </row>
    <row r="219" ht="25" customHeight="1" spans="1:3">
      <c r="A219" s="19" t="s">
        <v>283</v>
      </c>
      <c r="B219" s="13">
        <v>216</v>
      </c>
      <c r="C219" s="13">
        <v>216</v>
      </c>
    </row>
    <row r="220" ht="25" customHeight="1" spans="1:3">
      <c r="A220" s="18" t="s">
        <v>284</v>
      </c>
      <c r="B220" s="13">
        <f>SUM(B221,B229,B235,B243,B245,B249,B251,B257,B261,B264,B267,B270,B273,B275,B283,B277)</f>
        <v>41967</v>
      </c>
      <c r="C220" s="13">
        <f>SUM(C221,C229,C235,C243,C245,C249,C251,C257,C261,C264,C267,C270,C273,C275,C283,C277)</f>
        <v>42802</v>
      </c>
    </row>
    <row r="221" ht="25" customHeight="1" spans="1:3">
      <c r="A221" s="18" t="s">
        <v>285</v>
      </c>
      <c r="B221" s="13">
        <f>SUM(B222:B228)</f>
        <v>2033</v>
      </c>
      <c r="C221" s="13">
        <f>SUM(C222:C228)</f>
        <v>2175</v>
      </c>
    </row>
    <row r="222" ht="25" customHeight="1" spans="1:3">
      <c r="A222" s="19" t="s">
        <v>127</v>
      </c>
      <c r="B222" s="13">
        <v>513</v>
      </c>
      <c r="C222" s="13">
        <v>586</v>
      </c>
    </row>
    <row r="223" ht="25" customHeight="1" spans="1:3">
      <c r="A223" s="19" t="s">
        <v>128</v>
      </c>
      <c r="B223" s="13">
        <v>131</v>
      </c>
      <c r="C223" s="13">
        <v>131</v>
      </c>
    </row>
    <row r="224" ht="25" customHeight="1" spans="1:3">
      <c r="A224" s="19" t="s">
        <v>286</v>
      </c>
      <c r="B224" s="13">
        <v>63</v>
      </c>
      <c r="C224" s="13">
        <v>63</v>
      </c>
    </row>
    <row r="225" ht="25" customHeight="1" spans="1:3">
      <c r="A225" s="19" t="s">
        <v>287</v>
      </c>
      <c r="B225" s="13">
        <v>101</v>
      </c>
      <c r="C225" s="13">
        <v>111</v>
      </c>
    </row>
    <row r="226" ht="25" customHeight="1" spans="1:3">
      <c r="A226" s="19" t="s">
        <v>288</v>
      </c>
      <c r="B226" s="13">
        <v>287</v>
      </c>
      <c r="C226" s="13">
        <v>319</v>
      </c>
    </row>
    <row r="227" ht="25" customHeight="1" spans="1:3">
      <c r="A227" s="19" t="s">
        <v>289</v>
      </c>
      <c r="B227" s="13">
        <v>153</v>
      </c>
      <c r="C227" s="13">
        <v>171</v>
      </c>
    </row>
    <row r="228" ht="25" customHeight="1" spans="1:3">
      <c r="A228" s="19" t="s">
        <v>290</v>
      </c>
      <c r="B228" s="13">
        <v>785</v>
      </c>
      <c r="C228" s="13">
        <v>794</v>
      </c>
    </row>
    <row r="229" ht="25" customHeight="1" spans="1:3">
      <c r="A229" s="18" t="s">
        <v>291</v>
      </c>
      <c r="B229" s="13">
        <f>SUM(B230:B234)</f>
        <v>4175</v>
      </c>
      <c r="C229" s="13">
        <f>SUM(C230:C234)</f>
        <v>4214</v>
      </c>
    </row>
    <row r="230" ht="25" customHeight="1" spans="1:3">
      <c r="A230" s="19" t="s">
        <v>127</v>
      </c>
      <c r="B230" s="13">
        <v>105</v>
      </c>
      <c r="C230" s="13">
        <v>113</v>
      </c>
    </row>
    <row r="231" ht="25" customHeight="1" spans="1:3">
      <c r="A231" s="19" t="s">
        <v>292</v>
      </c>
      <c r="B231" s="13">
        <v>344</v>
      </c>
      <c r="C231" s="13">
        <v>344</v>
      </c>
    </row>
    <row r="232" ht="25" customHeight="1" spans="1:3">
      <c r="A232" s="19" t="s">
        <v>293</v>
      </c>
      <c r="B232" s="13">
        <v>22</v>
      </c>
      <c r="C232" s="13">
        <v>22</v>
      </c>
    </row>
    <row r="233" ht="25" customHeight="1" spans="1:3">
      <c r="A233" s="19" t="s">
        <v>294</v>
      </c>
      <c r="B233" s="13">
        <v>3092</v>
      </c>
      <c r="C233" s="13">
        <v>3092</v>
      </c>
    </row>
    <row r="234" ht="25" customHeight="1" spans="1:3">
      <c r="A234" s="19" t="s">
        <v>295</v>
      </c>
      <c r="B234" s="13">
        <v>612</v>
      </c>
      <c r="C234" s="13">
        <v>643</v>
      </c>
    </row>
    <row r="235" ht="25" customHeight="1" spans="1:3">
      <c r="A235" s="18" t="s">
        <v>296</v>
      </c>
      <c r="B235" s="13">
        <f>SUM(B236:B242)</f>
        <v>22950</v>
      </c>
      <c r="C235" s="13">
        <f>SUM(C236:C242)</f>
        <v>23643</v>
      </c>
    </row>
    <row r="236" ht="25" customHeight="1" spans="1:3">
      <c r="A236" s="19" t="s">
        <v>297</v>
      </c>
      <c r="B236" s="13">
        <v>2350</v>
      </c>
      <c r="C236" s="13">
        <v>2693</v>
      </c>
    </row>
    <row r="237" ht="25" customHeight="1" spans="1:3">
      <c r="A237" s="19" t="s">
        <v>298</v>
      </c>
      <c r="B237" s="13">
        <v>1620</v>
      </c>
      <c r="C237" s="13">
        <v>1719</v>
      </c>
    </row>
    <row r="238" ht="25" customHeight="1" spans="1:3">
      <c r="A238" s="19" t="s">
        <v>299</v>
      </c>
      <c r="B238" s="13">
        <v>13</v>
      </c>
      <c r="C238" s="13">
        <v>13</v>
      </c>
    </row>
    <row r="239" ht="25" customHeight="1" spans="1:3">
      <c r="A239" s="19" t="s">
        <v>300</v>
      </c>
      <c r="B239" s="13">
        <v>4622</v>
      </c>
      <c r="C239" s="13">
        <v>4527</v>
      </c>
    </row>
    <row r="240" ht="25" customHeight="1" spans="1:3">
      <c r="A240" s="19" t="s">
        <v>301</v>
      </c>
      <c r="B240" s="13">
        <v>5445</v>
      </c>
      <c r="C240" s="13">
        <v>5791</v>
      </c>
    </row>
    <row r="241" ht="25" customHeight="1" spans="1:3">
      <c r="A241" s="19" t="s">
        <v>302</v>
      </c>
      <c r="B241" s="13">
        <v>8000</v>
      </c>
      <c r="C241" s="13">
        <v>8000</v>
      </c>
    </row>
    <row r="242" ht="25" customHeight="1" spans="1:3">
      <c r="A242" s="19" t="s">
        <v>303</v>
      </c>
      <c r="B242" s="13">
        <v>900</v>
      </c>
      <c r="C242" s="13">
        <v>900</v>
      </c>
    </row>
    <row r="243" ht="25" customHeight="1" spans="1:3">
      <c r="A243" s="18" t="s">
        <v>304</v>
      </c>
      <c r="B243" s="13">
        <f>SUM(B244:B244)</f>
        <v>411</v>
      </c>
      <c r="C243" s="13">
        <f>SUM(C244:C244)</f>
        <v>302</v>
      </c>
    </row>
    <row r="244" ht="25" customHeight="1" spans="1:3">
      <c r="A244" s="19" t="s">
        <v>305</v>
      </c>
      <c r="B244" s="13">
        <v>411</v>
      </c>
      <c r="C244" s="13">
        <v>302</v>
      </c>
    </row>
    <row r="245" ht="25" customHeight="1" spans="1:3">
      <c r="A245" s="18" t="s">
        <v>306</v>
      </c>
      <c r="B245" s="13">
        <f>SUM(B246:B248)</f>
        <v>15</v>
      </c>
      <c r="C245" s="13">
        <f>SUM(C246:C248)</f>
        <v>775</v>
      </c>
    </row>
    <row r="246" ht="25" customHeight="1" spans="1:3">
      <c r="A246" s="19" t="s">
        <v>307</v>
      </c>
      <c r="B246" s="13"/>
      <c r="C246" s="13">
        <v>39</v>
      </c>
    </row>
    <row r="247" ht="25" customHeight="1" spans="1:16136">
      <c r="A247" s="19" t="s">
        <v>308</v>
      </c>
      <c r="B247" s="13"/>
      <c r="C247" s="13">
        <v>203</v>
      </c>
      <c r="WVN247"/>
      <c r="WVO247"/>
      <c r="WVP247"/>
    </row>
    <row r="248" ht="25" customHeight="1" spans="1:3">
      <c r="A248" s="19" t="s">
        <v>309</v>
      </c>
      <c r="B248" s="13">
        <v>15</v>
      </c>
      <c r="C248" s="13">
        <v>533</v>
      </c>
    </row>
    <row r="249" ht="25" customHeight="1" spans="1:3">
      <c r="A249" s="18" t="s">
        <v>310</v>
      </c>
      <c r="B249" s="13">
        <f>SUM(B250:B250)</f>
        <v>1</v>
      </c>
      <c r="C249" s="13">
        <f>SUM(C250:C250)</f>
        <v>287</v>
      </c>
    </row>
    <row r="250" ht="25" customHeight="1" spans="1:3">
      <c r="A250" s="19" t="s">
        <v>311</v>
      </c>
      <c r="B250" s="13">
        <v>1</v>
      </c>
      <c r="C250" s="13">
        <v>287</v>
      </c>
    </row>
    <row r="251" ht="25" customHeight="1" spans="1:3">
      <c r="A251" s="18" t="s">
        <v>312</v>
      </c>
      <c r="B251" s="13">
        <f>SUM(B252:B256)</f>
        <v>3451</v>
      </c>
      <c r="C251" s="13">
        <f>SUM(C252:C256)</f>
        <v>3451</v>
      </c>
    </row>
    <row r="252" ht="25" customHeight="1" spans="1:3">
      <c r="A252" s="19" t="s">
        <v>313</v>
      </c>
      <c r="B252" s="13">
        <v>56</v>
      </c>
      <c r="C252" s="13">
        <v>56</v>
      </c>
    </row>
    <row r="253" ht="25" customHeight="1" spans="1:3">
      <c r="A253" s="19" t="s">
        <v>314</v>
      </c>
      <c r="B253" s="13">
        <v>1189</v>
      </c>
      <c r="C253" s="13">
        <v>1189</v>
      </c>
    </row>
    <row r="254" ht="25" customHeight="1" spans="1:3">
      <c r="A254" s="19" t="s">
        <v>315</v>
      </c>
      <c r="B254" s="13">
        <v>300</v>
      </c>
      <c r="C254" s="13">
        <v>300</v>
      </c>
    </row>
    <row r="255" ht="25" customHeight="1" spans="1:3">
      <c r="A255" s="19" t="s">
        <v>316</v>
      </c>
      <c r="B255" s="13">
        <v>1586</v>
      </c>
      <c r="C255" s="13">
        <v>1586</v>
      </c>
    </row>
    <row r="256" ht="25" customHeight="1" spans="1:3">
      <c r="A256" s="19" t="s">
        <v>317</v>
      </c>
      <c r="B256" s="13">
        <v>320</v>
      </c>
      <c r="C256" s="13">
        <v>320</v>
      </c>
    </row>
    <row r="257" ht="25" customHeight="1" spans="1:3">
      <c r="A257" s="18" t="s">
        <v>318</v>
      </c>
      <c r="B257" s="13">
        <f>SUM(B258:B260)</f>
        <v>873</v>
      </c>
      <c r="C257" s="13">
        <f>SUM(C258:C260)</f>
        <v>885</v>
      </c>
    </row>
    <row r="258" ht="25" customHeight="1" spans="1:3">
      <c r="A258" s="19" t="s">
        <v>127</v>
      </c>
      <c r="B258" s="13">
        <v>112</v>
      </c>
      <c r="C258" s="13">
        <v>120</v>
      </c>
    </row>
    <row r="259" ht="25" customHeight="1" spans="1:3">
      <c r="A259" s="19" t="s">
        <v>319</v>
      </c>
      <c r="B259" s="13">
        <v>325</v>
      </c>
      <c r="C259" s="13">
        <v>325</v>
      </c>
    </row>
    <row r="260" ht="25" customHeight="1" spans="1:3">
      <c r="A260" s="19" t="s">
        <v>320</v>
      </c>
      <c r="B260" s="13">
        <v>436</v>
      </c>
      <c r="C260" s="13">
        <v>440</v>
      </c>
    </row>
    <row r="261" ht="25" customHeight="1" spans="1:3">
      <c r="A261" s="18" t="s">
        <v>321</v>
      </c>
      <c r="B261" s="13">
        <f>SUM(B262:B263)</f>
        <v>51</v>
      </c>
      <c r="C261" s="13">
        <f>SUM(C262:C263)</f>
        <v>54</v>
      </c>
    </row>
    <row r="262" ht="25" customHeight="1" spans="1:3">
      <c r="A262" s="19" t="s">
        <v>127</v>
      </c>
      <c r="B262" s="13">
        <v>42</v>
      </c>
      <c r="C262" s="13">
        <v>45</v>
      </c>
    </row>
    <row r="263" ht="25" customHeight="1" spans="1:3">
      <c r="A263" s="19" t="s">
        <v>128</v>
      </c>
      <c r="B263" s="13">
        <v>9</v>
      </c>
      <c r="C263" s="13">
        <v>9</v>
      </c>
    </row>
    <row r="264" ht="25" customHeight="1" spans="1:3">
      <c r="A264" s="18" t="s">
        <v>322</v>
      </c>
      <c r="B264" s="13">
        <f>SUM(B265:B266)</f>
        <v>1286</v>
      </c>
      <c r="C264" s="13">
        <f>SUM(C265:C266)</f>
        <v>1286</v>
      </c>
    </row>
    <row r="265" ht="25" customHeight="1" spans="1:3">
      <c r="A265" s="19" t="s">
        <v>323</v>
      </c>
      <c r="B265" s="13">
        <v>455</v>
      </c>
      <c r="C265" s="13">
        <v>455</v>
      </c>
    </row>
    <row r="266" ht="25" customHeight="1" spans="1:3">
      <c r="A266" s="19" t="s">
        <v>324</v>
      </c>
      <c r="B266" s="13">
        <v>831</v>
      </c>
      <c r="C266" s="13">
        <v>831</v>
      </c>
    </row>
    <row r="267" ht="25" customHeight="1" spans="1:3">
      <c r="A267" s="18" t="s">
        <v>325</v>
      </c>
      <c r="B267" s="13">
        <f>SUM(B268:B269)</f>
        <v>156</v>
      </c>
      <c r="C267" s="13">
        <f>SUM(C268:C269)</f>
        <v>156</v>
      </c>
    </row>
    <row r="268" ht="25" customHeight="1" spans="1:3">
      <c r="A268" s="19" t="s">
        <v>326</v>
      </c>
      <c r="B268" s="13">
        <v>144</v>
      </c>
      <c r="C268" s="13">
        <v>144</v>
      </c>
    </row>
    <row r="269" ht="25" customHeight="1" spans="1:3">
      <c r="A269" s="19" t="s">
        <v>327</v>
      </c>
      <c r="B269" s="13">
        <v>12</v>
      </c>
      <c r="C269" s="13">
        <v>12</v>
      </c>
    </row>
    <row r="270" ht="25" customHeight="1" spans="1:3">
      <c r="A270" s="18" t="s">
        <v>328</v>
      </c>
      <c r="B270" s="13">
        <v>85</v>
      </c>
      <c r="C270" s="13">
        <v>85</v>
      </c>
    </row>
    <row r="271" ht="25" customHeight="1" spans="1:3">
      <c r="A271" s="19" t="s">
        <v>329</v>
      </c>
      <c r="B271" s="13">
        <v>20</v>
      </c>
      <c r="C271" s="13">
        <v>20</v>
      </c>
    </row>
    <row r="272" ht="25" customHeight="1" spans="1:3">
      <c r="A272" s="19" t="s">
        <v>330</v>
      </c>
      <c r="B272" s="13">
        <v>65</v>
      </c>
      <c r="C272" s="13">
        <v>65</v>
      </c>
    </row>
    <row r="273" ht="25" customHeight="1" spans="1:3">
      <c r="A273" s="18" t="s">
        <v>331</v>
      </c>
      <c r="B273" s="13">
        <f>SUM(B274:B274)</f>
        <v>33</v>
      </c>
      <c r="C273" s="13">
        <f>SUM(C274:C274)</f>
        <v>33</v>
      </c>
    </row>
    <row r="274" ht="25" customHeight="1" spans="1:3">
      <c r="A274" s="19" t="s">
        <v>332</v>
      </c>
      <c r="B274" s="13">
        <v>33</v>
      </c>
      <c r="C274" s="13">
        <v>33</v>
      </c>
    </row>
    <row r="275" ht="25" customHeight="1" spans="1:3">
      <c r="A275" s="18" t="s">
        <v>333</v>
      </c>
      <c r="B275" s="13">
        <f>SUM(B276:B276)</f>
        <v>3876</v>
      </c>
      <c r="C275" s="13">
        <f>SUM(C276:C276)</f>
        <v>3876</v>
      </c>
    </row>
    <row r="276" ht="25" customHeight="1" spans="1:3">
      <c r="A276" s="35" t="s">
        <v>334</v>
      </c>
      <c r="B276" s="13">
        <v>3876</v>
      </c>
      <c r="C276" s="13">
        <v>3876</v>
      </c>
    </row>
    <row r="277" ht="25" customHeight="1" spans="1:3">
      <c r="A277" s="18" t="s">
        <v>335</v>
      </c>
      <c r="B277" s="13">
        <f>SUM(B278:B282)</f>
        <v>2236</v>
      </c>
      <c r="C277" s="13">
        <f>SUM(C278:C282)</f>
        <v>1245</v>
      </c>
    </row>
    <row r="278" ht="25" customHeight="1" spans="1:3">
      <c r="A278" s="19" t="s">
        <v>127</v>
      </c>
      <c r="B278" s="13">
        <v>99</v>
      </c>
      <c r="C278" s="13">
        <v>109</v>
      </c>
    </row>
    <row r="279" ht="25" customHeight="1" spans="1:3">
      <c r="A279" s="19" t="s">
        <v>128</v>
      </c>
      <c r="B279" s="13">
        <v>30</v>
      </c>
      <c r="C279" s="13">
        <v>30</v>
      </c>
    </row>
    <row r="280" ht="25" customHeight="1" spans="1:3">
      <c r="A280" s="19" t="s">
        <v>336</v>
      </c>
      <c r="B280" s="13">
        <v>681</v>
      </c>
      <c r="C280" s="13">
        <v>681</v>
      </c>
    </row>
    <row r="281" ht="25" customHeight="1" spans="1:3">
      <c r="A281" s="19" t="s">
        <v>131</v>
      </c>
      <c r="B281" s="13">
        <v>51</v>
      </c>
      <c r="C281" s="13">
        <v>57</v>
      </c>
    </row>
    <row r="282" ht="25" customHeight="1" spans="1:3">
      <c r="A282" s="19" t="s">
        <v>337</v>
      </c>
      <c r="B282" s="13">
        <v>1375</v>
      </c>
      <c r="C282" s="13">
        <v>368</v>
      </c>
    </row>
    <row r="283" ht="25" customHeight="1" spans="1:3">
      <c r="A283" s="18" t="s">
        <v>338</v>
      </c>
      <c r="B283" s="13">
        <f>B284</f>
        <v>335</v>
      </c>
      <c r="C283" s="13">
        <f>C284</f>
        <v>335</v>
      </c>
    </row>
    <row r="284" ht="25" customHeight="1" spans="1:3">
      <c r="A284" s="19" t="s">
        <v>339</v>
      </c>
      <c r="B284" s="13">
        <v>335</v>
      </c>
      <c r="C284" s="13">
        <v>335</v>
      </c>
    </row>
    <row r="285" ht="25" customHeight="1" spans="1:3">
      <c r="A285" s="18" t="s">
        <v>340</v>
      </c>
      <c r="B285" s="13">
        <f>SUM(B286,B290,B293,B297,B303,B306,B309,B311,B315,B313)</f>
        <v>25095</v>
      </c>
      <c r="C285" s="13">
        <f>SUM(C286,C290,C293,C297,C303,C306,C309,C311,C315,C313)</f>
        <v>50500</v>
      </c>
    </row>
    <row r="286" ht="25" customHeight="1" spans="1:3">
      <c r="A286" s="18" t="s">
        <v>341</v>
      </c>
      <c r="B286" s="13">
        <f>SUM(B287:B289)</f>
        <v>881</v>
      </c>
      <c r="C286" s="13">
        <f>SUM(C287:C289)</f>
        <v>1026</v>
      </c>
    </row>
    <row r="287" ht="25" customHeight="1" spans="1:3">
      <c r="A287" s="19" t="s">
        <v>127</v>
      </c>
      <c r="B287" s="13">
        <v>661</v>
      </c>
      <c r="C287" s="13">
        <v>797</v>
      </c>
    </row>
    <row r="288" ht="25" customHeight="1" spans="1:3">
      <c r="A288" s="19" t="s">
        <v>128</v>
      </c>
      <c r="B288" s="13">
        <v>148</v>
      </c>
      <c r="C288" s="13">
        <v>148</v>
      </c>
    </row>
    <row r="289" ht="25" customHeight="1" spans="1:3">
      <c r="A289" s="19" t="s">
        <v>342</v>
      </c>
      <c r="B289" s="13">
        <v>72</v>
      </c>
      <c r="C289" s="13">
        <v>81</v>
      </c>
    </row>
    <row r="290" ht="25" customHeight="1" spans="1:3">
      <c r="A290" s="18" t="s">
        <v>343</v>
      </c>
      <c r="B290" s="13">
        <f>SUM(B291:B292)</f>
        <v>4294</v>
      </c>
      <c r="C290" s="13">
        <f>SUM(C291:C292)</f>
        <v>29032</v>
      </c>
    </row>
    <row r="291" ht="25" customHeight="1" spans="1:3">
      <c r="A291" s="19" t="s">
        <v>344</v>
      </c>
      <c r="B291" s="13">
        <v>3584</v>
      </c>
      <c r="C291" s="13">
        <v>3822</v>
      </c>
    </row>
    <row r="292" ht="25" customHeight="1" spans="1:3">
      <c r="A292" s="19" t="s">
        <v>345</v>
      </c>
      <c r="B292" s="13">
        <v>710</v>
      </c>
      <c r="C292" s="13">
        <v>25210</v>
      </c>
    </row>
    <row r="293" ht="25" customHeight="1" spans="1:3">
      <c r="A293" s="18" t="s">
        <v>346</v>
      </c>
      <c r="B293" s="13">
        <f>SUM(B294:B296)</f>
        <v>5527</v>
      </c>
      <c r="C293" s="13">
        <f>SUM(C294:C296)</f>
        <v>5955</v>
      </c>
    </row>
    <row r="294" ht="25" customHeight="1" spans="1:3">
      <c r="A294" s="19" t="s">
        <v>347</v>
      </c>
      <c r="B294" s="13">
        <v>664</v>
      </c>
      <c r="C294" s="13">
        <v>744</v>
      </c>
    </row>
    <row r="295" ht="25" customHeight="1" spans="1:3">
      <c r="A295" s="19" t="s">
        <v>348</v>
      </c>
      <c r="B295" s="13">
        <v>4490</v>
      </c>
      <c r="C295" s="13">
        <v>4830</v>
      </c>
    </row>
    <row r="296" ht="25" customHeight="1" spans="1:3">
      <c r="A296" s="19" t="s">
        <v>349</v>
      </c>
      <c r="B296" s="13">
        <v>373</v>
      </c>
      <c r="C296" s="13">
        <v>381</v>
      </c>
    </row>
    <row r="297" ht="25" customHeight="1" spans="1:3">
      <c r="A297" s="18" t="s">
        <v>350</v>
      </c>
      <c r="B297" s="13">
        <f>SUM(B298:B302)</f>
        <v>4041</v>
      </c>
      <c r="C297" s="13">
        <f>SUM(C298:C302)</f>
        <v>4237</v>
      </c>
    </row>
    <row r="298" ht="25" customHeight="1" spans="1:3">
      <c r="A298" s="19" t="s">
        <v>351</v>
      </c>
      <c r="B298" s="13">
        <v>55</v>
      </c>
      <c r="C298" s="13">
        <v>61</v>
      </c>
    </row>
    <row r="299" ht="25" customHeight="1" spans="1:3">
      <c r="A299" s="19" t="s">
        <v>352</v>
      </c>
      <c r="B299" s="13">
        <v>677</v>
      </c>
      <c r="C299" s="13">
        <v>773</v>
      </c>
    </row>
    <row r="300" ht="25" customHeight="1" spans="1:3">
      <c r="A300" s="19" t="s">
        <v>353</v>
      </c>
      <c r="B300" s="13">
        <v>1090</v>
      </c>
      <c r="C300" s="13">
        <v>1160</v>
      </c>
    </row>
    <row r="301" ht="25" customHeight="1" spans="1:3">
      <c r="A301" s="19" t="s">
        <v>354</v>
      </c>
      <c r="B301" s="13">
        <v>2000</v>
      </c>
      <c r="C301" s="13">
        <v>2024</v>
      </c>
    </row>
    <row r="302" ht="25" customHeight="1" spans="1:3">
      <c r="A302" s="19" t="s">
        <v>355</v>
      </c>
      <c r="B302" s="13">
        <v>219</v>
      </c>
      <c r="C302" s="13">
        <v>219</v>
      </c>
    </row>
    <row r="303" ht="25" customHeight="1" spans="1:3">
      <c r="A303" s="18" t="s">
        <v>356</v>
      </c>
      <c r="B303" s="13">
        <f>SUM(B304:B305)</f>
        <v>2496</v>
      </c>
      <c r="C303" s="13">
        <f>SUM(C304:C305)</f>
        <v>2496</v>
      </c>
    </row>
    <row r="304" ht="25" customHeight="1" spans="1:3">
      <c r="A304" s="19" t="s">
        <v>357</v>
      </c>
      <c r="B304" s="13">
        <v>2393</v>
      </c>
      <c r="C304" s="13">
        <v>2393</v>
      </c>
    </row>
    <row r="305" ht="25" customHeight="1" spans="1:3">
      <c r="A305" s="19" t="s">
        <v>358</v>
      </c>
      <c r="B305" s="13">
        <v>103</v>
      </c>
      <c r="C305" s="13">
        <v>103</v>
      </c>
    </row>
    <row r="306" ht="25" customHeight="1" spans="1:3">
      <c r="A306" s="18" t="s">
        <v>359</v>
      </c>
      <c r="B306" s="13">
        <f>SUM(B307:B308)</f>
        <v>115</v>
      </c>
      <c r="C306" s="13">
        <f>SUM(C307:C308)</f>
        <v>115</v>
      </c>
    </row>
    <row r="307" ht="25" customHeight="1" spans="1:3">
      <c r="A307" s="35" t="s">
        <v>360</v>
      </c>
      <c r="B307" s="13">
        <v>43</v>
      </c>
      <c r="C307" s="13">
        <v>43</v>
      </c>
    </row>
    <row r="308" ht="25" customHeight="1" spans="1:3">
      <c r="A308" s="35" t="s">
        <v>361</v>
      </c>
      <c r="B308" s="13">
        <v>72</v>
      </c>
      <c r="C308" s="13">
        <v>72</v>
      </c>
    </row>
    <row r="309" ht="25" customHeight="1" spans="1:3">
      <c r="A309" s="18" t="s">
        <v>362</v>
      </c>
      <c r="B309" s="13">
        <f t="shared" ref="B309:B313" si="2">SUM(B310:B310)</f>
        <v>5550</v>
      </c>
      <c r="C309" s="13">
        <f t="shared" ref="C309:C313" si="3">SUM(C310:C310)</f>
        <v>5550</v>
      </c>
    </row>
    <row r="310" ht="25" customHeight="1" spans="1:3">
      <c r="A310" s="19" t="s">
        <v>363</v>
      </c>
      <c r="B310" s="13">
        <v>5550</v>
      </c>
      <c r="C310" s="13">
        <v>5550</v>
      </c>
    </row>
    <row r="311" ht="25" customHeight="1" spans="1:3">
      <c r="A311" s="18" t="s">
        <v>364</v>
      </c>
      <c r="B311" s="13">
        <f t="shared" si="2"/>
        <v>350</v>
      </c>
      <c r="C311" s="13">
        <f t="shared" si="3"/>
        <v>350</v>
      </c>
    </row>
    <row r="312" ht="25" customHeight="1" spans="1:3">
      <c r="A312" s="19" t="s">
        <v>365</v>
      </c>
      <c r="B312" s="13">
        <v>350</v>
      </c>
      <c r="C312" s="13">
        <v>350</v>
      </c>
    </row>
    <row r="313" ht="25" customHeight="1" spans="1:3">
      <c r="A313" s="18" t="s">
        <v>366</v>
      </c>
      <c r="B313" s="13">
        <f t="shared" si="2"/>
        <v>33</v>
      </c>
      <c r="C313" s="13">
        <f t="shared" si="3"/>
        <v>33</v>
      </c>
    </row>
    <row r="314" ht="25" customHeight="1" spans="1:3">
      <c r="A314" s="19" t="s">
        <v>367</v>
      </c>
      <c r="B314" s="13">
        <v>33</v>
      </c>
      <c r="C314" s="13">
        <v>33</v>
      </c>
    </row>
    <row r="315" ht="25" customHeight="1" spans="1:3">
      <c r="A315" s="18" t="s">
        <v>368</v>
      </c>
      <c r="B315" s="13">
        <f>B316</f>
        <v>1808</v>
      </c>
      <c r="C315" s="13">
        <f>C316</f>
        <v>1706</v>
      </c>
    </row>
    <row r="316" ht="25" customHeight="1" spans="1:3">
      <c r="A316" s="19" t="s">
        <v>369</v>
      </c>
      <c r="B316" s="13">
        <v>1808</v>
      </c>
      <c r="C316" s="13">
        <v>1706</v>
      </c>
    </row>
    <row r="317" ht="25" customHeight="1" spans="1:3">
      <c r="A317" s="18" t="s">
        <v>370</v>
      </c>
      <c r="B317" s="13">
        <f>B318+B320</f>
        <v>720</v>
      </c>
      <c r="C317" s="13">
        <f>C318+C320</f>
        <v>742</v>
      </c>
    </row>
    <row r="318" ht="25" customHeight="1" spans="1:3">
      <c r="A318" s="18" t="s">
        <v>371</v>
      </c>
      <c r="B318" s="13">
        <f>SUM(B319:B319)</f>
        <v>502</v>
      </c>
      <c r="C318" s="13">
        <f>SUM(C319:C319)</f>
        <v>502</v>
      </c>
    </row>
    <row r="319" ht="25" customHeight="1" spans="1:3">
      <c r="A319" s="19" t="s">
        <v>372</v>
      </c>
      <c r="B319" s="13">
        <v>502</v>
      </c>
      <c r="C319" s="13">
        <v>502</v>
      </c>
    </row>
    <row r="320" ht="25" customHeight="1" spans="1:3">
      <c r="A320" s="18" t="s">
        <v>373</v>
      </c>
      <c r="B320" s="13">
        <f>SUM(B321:B322)</f>
        <v>218</v>
      </c>
      <c r="C320" s="13">
        <f>SUM(C321:C322)</f>
        <v>240</v>
      </c>
    </row>
    <row r="321" ht="25" customHeight="1" spans="1:3">
      <c r="A321" s="19" t="s">
        <v>131</v>
      </c>
      <c r="B321" s="13">
        <v>208</v>
      </c>
      <c r="C321" s="13">
        <v>230</v>
      </c>
    </row>
    <row r="322" ht="25" customHeight="1" spans="1:3">
      <c r="A322" s="19" t="s">
        <v>374</v>
      </c>
      <c r="B322" s="13">
        <v>10</v>
      </c>
      <c r="C322" s="13">
        <v>10</v>
      </c>
    </row>
    <row r="323" ht="25" customHeight="1" spans="1:3">
      <c r="A323" s="18" t="s">
        <v>375</v>
      </c>
      <c r="B323" s="13">
        <f>B324+B331+B333+B335+B337+B339</f>
        <v>11386</v>
      </c>
      <c r="C323" s="13">
        <f>C324+C331+C333+C335+C337+C339</f>
        <v>15489</v>
      </c>
    </row>
    <row r="324" ht="25" customHeight="1" spans="1:3">
      <c r="A324" s="18" t="s">
        <v>376</v>
      </c>
      <c r="B324" s="13">
        <f>SUM(B325:B330)</f>
        <v>3963</v>
      </c>
      <c r="C324" s="13">
        <f>SUM(C325:C330)</f>
        <v>4172</v>
      </c>
    </row>
    <row r="325" ht="25" customHeight="1" spans="1:3">
      <c r="A325" s="19" t="s">
        <v>127</v>
      </c>
      <c r="B325" s="13">
        <v>1272</v>
      </c>
      <c r="C325" s="13">
        <v>1394</v>
      </c>
    </row>
    <row r="326" ht="25" customHeight="1" spans="1:3">
      <c r="A326" s="19" t="s">
        <v>128</v>
      </c>
      <c r="B326" s="13">
        <v>90</v>
      </c>
      <c r="C326" s="13">
        <v>90</v>
      </c>
    </row>
    <row r="327" ht="25" customHeight="1" spans="1:3">
      <c r="A327" s="19" t="s">
        <v>377</v>
      </c>
      <c r="B327" s="13">
        <v>2055</v>
      </c>
      <c r="C327" s="13">
        <v>2076</v>
      </c>
    </row>
    <row r="328" ht="25" customHeight="1" spans="1:3">
      <c r="A328" s="19" t="s">
        <v>378</v>
      </c>
      <c r="B328" s="13">
        <v>115</v>
      </c>
      <c r="C328" s="13">
        <v>115</v>
      </c>
    </row>
    <row r="329" ht="25" customHeight="1" spans="1:3">
      <c r="A329" s="19" t="s">
        <v>379</v>
      </c>
      <c r="B329" s="13">
        <v>64</v>
      </c>
      <c r="C329" s="13">
        <v>73</v>
      </c>
    </row>
    <row r="330" ht="25" customHeight="1" spans="1:3">
      <c r="A330" s="19" t="s">
        <v>380</v>
      </c>
      <c r="B330" s="13">
        <v>367</v>
      </c>
      <c r="C330" s="13">
        <v>424</v>
      </c>
    </row>
    <row r="331" ht="25" customHeight="1" spans="1:3">
      <c r="A331" s="18" t="s">
        <v>381</v>
      </c>
      <c r="B331" s="13">
        <f>B332</f>
        <v>379</v>
      </c>
      <c r="C331" s="13">
        <f>C332</f>
        <v>398</v>
      </c>
    </row>
    <row r="332" ht="25" customHeight="1" spans="1:3">
      <c r="A332" s="19" t="s">
        <v>382</v>
      </c>
      <c r="B332" s="13">
        <v>379</v>
      </c>
      <c r="C332" s="13">
        <v>398</v>
      </c>
    </row>
    <row r="333" ht="25" customHeight="1" spans="1:3">
      <c r="A333" s="18" t="s">
        <v>383</v>
      </c>
      <c r="B333" s="13">
        <f>SUM(B334:B334)</f>
        <v>1409</v>
      </c>
      <c r="C333" s="13">
        <f>SUM(C334:C334)</f>
        <v>5497</v>
      </c>
    </row>
    <row r="334" ht="25" customHeight="1" spans="1:3">
      <c r="A334" s="19" t="s">
        <v>384</v>
      </c>
      <c r="B334" s="13">
        <v>1409</v>
      </c>
      <c r="C334" s="13">
        <v>5497</v>
      </c>
    </row>
    <row r="335" ht="25" customHeight="1" spans="1:3">
      <c r="A335" s="18" t="s">
        <v>385</v>
      </c>
      <c r="B335" s="13">
        <f t="shared" ref="B335:B339" si="4">B336</f>
        <v>2528</v>
      </c>
      <c r="C335" s="13">
        <f t="shared" ref="C335:C339" si="5">C336</f>
        <v>2571</v>
      </c>
    </row>
    <row r="336" ht="25" customHeight="1" spans="1:3">
      <c r="A336" s="19" t="s">
        <v>386</v>
      </c>
      <c r="B336" s="13">
        <v>2528</v>
      </c>
      <c r="C336" s="13">
        <v>2571</v>
      </c>
    </row>
    <row r="337" ht="25" customHeight="1" spans="1:3">
      <c r="A337" s="18" t="s">
        <v>387</v>
      </c>
      <c r="B337" s="13">
        <f t="shared" si="4"/>
        <v>368</v>
      </c>
      <c r="C337" s="13">
        <f t="shared" si="5"/>
        <v>407</v>
      </c>
    </row>
    <row r="338" ht="25" customHeight="1" spans="1:3">
      <c r="A338" s="19" t="s">
        <v>388</v>
      </c>
      <c r="B338" s="13">
        <v>368</v>
      </c>
      <c r="C338" s="13">
        <v>407</v>
      </c>
    </row>
    <row r="339" ht="25" customHeight="1" spans="1:3">
      <c r="A339" s="18" t="s">
        <v>389</v>
      </c>
      <c r="B339" s="13">
        <f t="shared" si="4"/>
        <v>2739</v>
      </c>
      <c r="C339" s="13">
        <f t="shared" si="5"/>
        <v>2444</v>
      </c>
    </row>
    <row r="340" ht="25" customHeight="1" spans="1:3">
      <c r="A340" s="19" t="s">
        <v>390</v>
      </c>
      <c r="B340" s="13">
        <v>2739</v>
      </c>
      <c r="C340" s="13">
        <v>2444</v>
      </c>
    </row>
    <row r="341" ht="25" customHeight="1" spans="1:3">
      <c r="A341" s="18" t="s">
        <v>391</v>
      </c>
      <c r="B341" s="13">
        <f>B342+B352+B358+B365+B367</f>
        <v>6461</v>
      </c>
      <c r="C341" s="13">
        <f>C342+C352+C358+C365+C367</f>
        <v>5583</v>
      </c>
    </row>
    <row r="342" ht="25" customHeight="1" spans="1:3">
      <c r="A342" s="18" t="s">
        <v>392</v>
      </c>
      <c r="B342" s="13">
        <f>SUM(B343:B351)</f>
        <v>3841</v>
      </c>
      <c r="C342" s="13">
        <f>SUM(C343:C351)</f>
        <v>3008</v>
      </c>
    </row>
    <row r="343" ht="25" customHeight="1" spans="1:3">
      <c r="A343" s="19" t="s">
        <v>127</v>
      </c>
      <c r="B343" s="13">
        <v>668</v>
      </c>
      <c r="C343" s="13">
        <v>767</v>
      </c>
    </row>
    <row r="344" ht="25" customHeight="1" spans="1:3">
      <c r="A344" s="19" t="s">
        <v>128</v>
      </c>
      <c r="B344" s="13">
        <v>25</v>
      </c>
      <c r="C344" s="13">
        <v>25</v>
      </c>
    </row>
    <row r="345" ht="25" customHeight="1" spans="1:3">
      <c r="A345" s="19" t="s">
        <v>131</v>
      </c>
      <c r="B345" s="13">
        <v>371</v>
      </c>
      <c r="C345" s="13">
        <v>434</v>
      </c>
    </row>
    <row r="346" ht="25" customHeight="1" spans="1:3">
      <c r="A346" s="19" t="s">
        <v>393</v>
      </c>
      <c r="B346" s="13">
        <v>51</v>
      </c>
      <c r="C346" s="13">
        <v>51</v>
      </c>
    </row>
    <row r="347" ht="25" customHeight="1" spans="1:3">
      <c r="A347" s="19" t="s">
        <v>394</v>
      </c>
      <c r="B347" s="13">
        <v>16</v>
      </c>
      <c r="C347" s="13">
        <v>16</v>
      </c>
    </row>
    <row r="348" ht="25" customHeight="1" spans="1:3">
      <c r="A348" s="19" t="s">
        <v>395</v>
      </c>
      <c r="B348" s="13">
        <v>100</v>
      </c>
      <c r="C348" s="13">
        <v>100</v>
      </c>
    </row>
    <row r="349" ht="25" customHeight="1" spans="1:3">
      <c r="A349" s="19" t="s">
        <v>396</v>
      </c>
      <c r="B349" s="13">
        <v>26</v>
      </c>
      <c r="C349" s="13">
        <v>26</v>
      </c>
    </row>
    <row r="350" ht="25" customHeight="1" spans="1:3">
      <c r="A350" s="19" t="s">
        <v>397</v>
      </c>
      <c r="B350" s="13">
        <v>50</v>
      </c>
      <c r="C350" s="13">
        <v>50</v>
      </c>
    </row>
    <row r="351" ht="25" customHeight="1" spans="1:3">
      <c r="A351" s="19" t="s">
        <v>398</v>
      </c>
      <c r="B351" s="13">
        <v>2534</v>
      </c>
      <c r="C351" s="13">
        <v>1539</v>
      </c>
    </row>
    <row r="352" ht="25" customHeight="1" spans="1:3">
      <c r="A352" s="18" t="s">
        <v>399</v>
      </c>
      <c r="B352" s="13">
        <f>SUM(B353:B357)</f>
        <v>457</v>
      </c>
      <c r="C352" s="13">
        <f>SUM(C353:C357)</f>
        <v>439</v>
      </c>
    </row>
    <row r="353" ht="25" customHeight="1" spans="1:3">
      <c r="A353" s="19" t="s">
        <v>400</v>
      </c>
      <c r="B353" s="13">
        <v>7</v>
      </c>
      <c r="C353" s="13">
        <v>7</v>
      </c>
    </row>
    <row r="354" ht="25" customHeight="1" spans="1:3">
      <c r="A354" s="19" t="s">
        <v>401</v>
      </c>
      <c r="B354" s="13">
        <v>40</v>
      </c>
      <c r="C354" s="13">
        <v>40</v>
      </c>
    </row>
    <row r="355" ht="25" customHeight="1" spans="1:3">
      <c r="A355" s="19" t="s">
        <v>402</v>
      </c>
      <c r="B355" s="13">
        <v>10</v>
      </c>
      <c r="C355" s="13">
        <v>10</v>
      </c>
    </row>
    <row r="356" ht="25" customHeight="1" spans="1:3">
      <c r="A356" s="19" t="s">
        <v>403</v>
      </c>
      <c r="B356" s="13">
        <v>200</v>
      </c>
      <c r="C356" s="13">
        <v>202</v>
      </c>
    </row>
    <row r="357" ht="25" customHeight="1" spans="1:3">
      <c r="A357" s="19" t="s">
        <v>404</v>
      </c>
      <c r="B357" s="13">
        <v>200</v>
      </c>
      <c r="C357" s="13">
        <v>180</v>
      </c>
    </row>
    <row r="358" ht="25" customHeight="1" spans="1:3">
      <c r="A358" s="18" t="s">
        <v>405</v>
      </c>
      <c r="B358" s="13">
        <f>SUM(B359:B364)</f>
        <v>1839</v>
      </c>
      <c r="C358" s="13">
        <f>SUM(C359:C364)</f>
        <v>1812</v>
      </c>
    </row>
    <row r="359" ht="25" customHeight="1" spans="1:3">
      <c r="A359" s="19" t="s">
        <v>406</v>
      </c>
      <c r="B359" s="13">
        <v>54</v>
      </c>
      <c r="C359" s="13">
        <v>59</v>
      </c>
    </row>
    <row r="360" ht="25" customHeight="1" spans="1:3">
      <c r="A360" s="19" t="s">
        <v>407</v>
      </c>
      <c r="B360" s="13">
        <v>200</v>
      </c>
      <c r="C360" s="13">
        <v>100</v>
      </c>
    </row>
    <row r="361" ht="25" customHeight="1" spans="1:3">
      <c r="A361" s="19" t="s">
        <v>408</v>
      </c>
      <c r="B361" s="13">
        <v>1004</v>
      </c>
      <c r="C361" s="13">
        <v>1072</v>
      </c>
    </row>
    <row r="362" ht="25" customHeight="1" spans="1:3">
      <c r="A362" s="19" t="s">
        <v>409</v>
      </c>
      <c r="B362" s="13">
        <v>20</v>
      </c>
      <c r="C362" s="13">
        <v>20</v>
      </c>
    </row>
    <row r="363" ht="25" customHeight="1" spans="1:3">
      <c r="A363" s="19" t="s">
        <v>410</v>
      </c>
      <c r="B363" s="13">
        <v>19</v>
      </c>
      <c r="C363" s="13">
        <v>19</v>
      </c>
    </row>
    <row r="364" ht="25" customHeight="1" spans="1:3">
      <c r="A364" s="19" t="s">
        <v>411</v>
      </c>
      <c r="B364" s="13">
        <v>542</v>
      </c>
      <c r="C364" s="13">
        <v>542</v>
      </c>
    </row>
    <row r="365" ht="25" customHeight="1" spans="1:3">
      <c r="A365" s="18" t="s">
        <v>412</v>
      </c>
      <c r="B365" s="13">
        <f>SUM(B366:B366)</f>
        <v>257</v>
      </c>
      <c r="C365" s="13">
        <f>SUM(C366:C366)</f>
        <v>257</v>
      </c>
    </row>
    <row r="366" ht="25" customHeight="1" spans="1:3">
      <c r="A366" s="19" t="s">
        <v>413</v>
      </c>
      <c r="B366" s="13">
        <v>257</v>
      </c>
      <c r="C366" s="13">
        <v>257</v>
      </c>
    </row>
    <row r="367" ht="25" customHeight="1" spans="1:3">
      <c r="A367" s="18" t="s">
        <v>414</v>
      </c>
      <c r="B367" s="13">
        <f>SUM(B368:B368)</f>
        <v>67</v>
      </c>
      <c r="C367" s="13">
        <f>SUM(C368:C368)</f>
        <v>67</v>
      </c>
    </row>
    <row r="368" ht="25" customHeight="1" spans="1:3">
      <c r="A368" s="19" t="s">
        <v>415</v>
      </c>
      <c r="B368" s="13">
        <v>67</v>
      </c>
      <c r="C368" s="13">
        <v>67</v>
      </c>
    </row>
    <row r="369" ht="25" customHeight="1" spans="1:3">
      <c r="A369" s="18" t="s">
        <v>416</v>
      </c>
      <c r="B369" s="13">
        <f>B370+B374</f>
        <v>7615</v>
      </c>
      <c r="C369" s="13">
        <f>C370+C374</f>
        <v>7699</v>
      </c>
    </row>
    <row r="370" ht="25" customHeight="1" spans="1:3">
      <c r="A370" s="18" t="s">
        <v>417</v>
      </c>
      <c r="B370" s="13">
        <f>SUM(B371:B373)</f>
        <v>1884</v>
      </c>
      <c r="C370" s="13">
        <f>SUM(C371:C373)</f>
        <v>1968</v>
      </c>
    </row>
    <row r="371" ht="25" customHeight="1" spans="1:3">
      <c r="A371" s="19" t="s">
        <v>127</v>
      </c>
      <c r="B371" s="13">
        <v>370</v>
      </c>
      <c r="C371" s="13">
        <v>411</v>
      </c>
    </row>
    <row r="372" ht="25" customHeight="1" spans="1:3">
      <c r="A372" s="19" t="s">
        <v>418</v>
      </c>
      <c r="B372" s="13">
        <v>128</v>
      </c>
      <c r="C372" s="13">
        <v>128</v>
      </c>
    </row>
    <row r="373" ht="25" customHeight="1" spans="1:3">
      <c r="A373" s="19" t="s">
        <v>419</v>
      </c>
      <c r="B373" s="13">
        <v>1386</v>
      </c>
      <c r="C373" s="13">
        <v>1429</v>
      </c>
    </row>
    <row r="374" ht="25" customHeight="1" spans="1:3">
      <c r="A374" s="18" t="s">
        <v>420</v>
      </c>
      <c r="B374" s="13">
        <f>SUM(B375:B376)</f>
        <v>5731</v>
      </c>
      <c r="C374" s="13">
        <f>SUM(C375:C376)</f>
        <v>5731</v>
      </c>
    </row>
    <row r="375" ht="25" customHeight="1" spans="1:3">
      <c r="A375" s="19" t="s">
        <v>421</v>
      </c>
      <c r="B375" s="13">
        <v>5610</v>
      </c>
      <c r="C375" s="13">
        <v>5610</v>
      </c>
    </row>
    <row r="376" ht="25" customHeight="1" spans="1:3">
      <c r="A376" s="19" t="s">
        <v>422</v>
      </c>
      <c r="B376" s="13">
        <v>121</v>
      </c>
      <c r="C376" s="13">
        <v>121</v>
      </c>
    </row>
    <row r="377" ht="25" customHeight="1" spans="1:3">
      <c r="A377" s="18" t="s">
        <v>423</v>
      </c>
      <c r="B377" s="13">
        <f>B378+B380+B382</f>
        <v>8252</v>
      </c>
      <c r="C377" s="13">
        <f>C378+C380+C382</f>
        <v>4979</v>
      </c>
    </row>
    <row r="378" ht="25" customHeight="1" spans="1:3">
      <c r="A378" s="18" t="s">
        <v>424</v>
      </c>
      <c r="B378" s="13">
        <f t="shared" ref="B378:B382" si="6">SUM(B379:B379)</f>
        <v>276</v>
      </c>
      <c r="C378" s="13">
        <f t="shared" ref="C378:C382" si="7">SUM(C379:C379)</f>
        <v>505</v>
      </c>
    </row>
    <row r="379" ht="25" customHeight="1" spans="1:3">
      <c r="A379" s="19" t="s">
        <v>425</v>
      </c>
      <c r="B379" s="13">
        <v>276</v>
      </c>
      <c r="C379" s="13">
        <v>505</v>
      </c>
    </row>
    <row r="380" ht="25" customHeight="1" spans="1:3">
      <c r="A380" s="18" t="s">
        <v>426</v>
      </c>
      <c r="B380" s="13">
        <f t="shared" si="6"/>
        <v>7881</v>
      </c>
      <c r="C380" s="13">
        <f t="shared" si="7"/>
        <v>4379</v>
      </c>
    </row>
    <row r="381" ht="25" customHeight="1" spans="1:3">
      <c r="A381" s="19" t="s">
        <v>427</v>
      </c>
      <c r="B381" s="13">
        <v>7881</v>
      </c>
      <c r="C381" s="13">
        <v>4379</v>
      </c>
    </row>
    <row r="382" ht="25" customHeight="1" spans="1:3">
      <c r="A382" s="18" t="s">
        <v>428</v>
      </c>
      <c r="B382" s="13">
        <f t="shared" si="6"/>
        <v>95</v>
      </c>
      <c r="C382" s="13">
        <f t="shared" si="7"/>
        <v>95</v>
      </c>
    </row>
    <row r="383" ht="25" customHeight="1" spans="1:3">
      <c r="A383" s="19" t="s">
        <v>429</v>
      </c>
      <c r="B383" s="13">
        <v>95</v>
      </c>
      <c r="C383" s="13">
        <v>95</v>
      </c>
    </row>
    <row r="384" ht="25" customHeight="1" spans="1:3">
      <c r="A384" s="18" t="s">
        <v>430</v>
      </c>
      <c r="B384" s="13">
        <f>B385+B389+B387</f>
        <v>10844</v>
      </c>
      <c r="C384" s="13">
        <f>C385+C389+C387</f>
        <v>10890</v>
      </c>
    </row>
    <row r="385" ht="25" customHeight="1" spans="1:3">
      <c r="A385" s="18" t="s">
        <v>431</v>
      </c>
      <c r="B385" s="13">
        <f t="shared" ref="B385:B389" si="8">SUM(B386:B386)</f>
        <v>10000</v>
      </c>
      <c r="C385" s="13">
        <f t="shared" ref="C385:C389" si="9">SUM(C386:C386)</f>
        <v>10000</v>
      </c>
    </row>
    <row r="386" ht="25" customHeight="1" spans="1:3">
      <c r="A386" s="19" t="s">
        <v>432</v>
      </c>
      <c r="B386" s="13">
        <v>10000</v>
      </c>
      <c r="C386" s="13">
        <v>10000</v>
      </c>
    </row>
    <row r="387" ht="25" customHeight="1" spans="1:16136">
      <c r="A387" s="18" t="s">
        <v>433</v>
      </c>
      <c r="B387" s="13">
        <f t="shared" si="8"/>
        <v>0</v>
      </c>
      <c r="C387" s="13">
        <f t="shared" si="9"/>
        <v>46</v>
      </c>
      <c r="WVN387"/>
      <c r="WVO387"/>
      <c r="WVP387"/>
    </row>
    <row r="388" ht="25" customHeight="1" spans="1:16136">
      <c r="A388" s="19" t="s">
        <v>434</v>
      </c>
      <c r="B388" s="13"/>
      <c r="C388" s="13">
        <v>46</v>
      </c>
      <c r="WVN388"/>
      <c r="WVO388"/>
      <c r="WVP388"/>
    </row>
    <row r="389" ht="25" customHeight="1" spans="1:3">
      <c r="A389" s="18" t="s">
        <v>435</v>
      </c>
      <c r="B389" s="13">
        <f t="shared" si="8"/>
        <v>844</v>
      </c>
      <c r="C389" s="13">
        <f t="shared" si="9"/>
        <v>844</v>
      </c>
    </row>
    <row r="390" ht="25" customHeight="1" spans="1:3">
      <c r="A390" s="19" t="s">
        <v>436</v>
      </c>
      <c r="B390" s="13">
        <v>844</v>
      </c>
      <c r="C390" s="13">
        <v>844</v>
      </c>
    </row>
    <row r="391" ht="25" customHeight="1" spans="1:3">
      <c r="A391" s="18" t="s">
        <v>437</v>
      </c>
      <c r="B391" s="13">
        <f>B392</f>
        <v>140</v>
      </c>
      <c r="C391" s="13">
        <f>C392</f>
        <v>140</v>
      </c>
    </row>
    <row r="392" ht="25" customHeight="1" spans="1:3">
      <c r="A392" s="18" t="s">
        <v>438</v>
      </c>
      <c r="B392" s="13">
        <f>SUM(B393:B393)</f>
        <v>140</v>
      </c>
      <c r="C392" s="13">
        <f>SUM(C393:C393)</f>
        <v>140</v>
      </c>
    </row>
    <row r="393" ht="25" customHeight="1" spans="1:3">
      <c r="A393" s="19" t="s">
        <v>439</v>
      </c>
      <c r="B393" s="13">
        <v>140</v>
      </c>
      <c r="C393" s="13">
        <v>140</v>
      </c>
    </row>
    <row r="394" ht="25" customHeight="1" spans="1:3">
      <c r="A394" s="18" t="s">
        <v>440</v>
      </c>
      <c r="B394" s="13">
        <f>SUM(B395,B404)</f>
        <v>3148</v>
      </c>
      <c r="C394" s="13">
        <f>SUM(C395,C404)</f>
        <v>3461</v>
      </c>
    </row>
    <row r="395" ht="25" customHeight="1" spans="1:3">
      <c r="A395" s="18" t="s">
        <v>441</v>
      </c>
      <c r="B395" s="13">
        <f>SUM(B396:B403)</f>
        <v>2803</v>
      </c>
      <c r="C395" s="13">
        <f>SUM(C396:C403)</f>
        <v>3072</v>
      </c>
    </row>
    <row r="396" ht="25" customHeight="1" spans="1:3">
      <c r="A396" s="19" t="s">
        <v>127</v>
      </c>
      <c r="B396" s="13">
        <v>283</v>
      </c>
      <c r="C396" s="13">
        <v>308</v>
      </c>
    </row>
    <row r="397" ht="25" customHeight="1" spans="1:3">
      <c r="A397" s="19" t="s">
        <v>128</v>
      </c>
      <c r="B397" s="13">
        <v>65</v>
      </c>
      <c r="C397" s="13">
        <v>65</v>
      </c>
    </row>
    <row r="398" ht="25" customHeight="1" spans="1:3">
      <c r="A398" s="19" t="s">
        <v>442</v>
      </c>
      <c r="B398" s="13">
        <v>269</v>
      </c>
      <c r="C398" s="13">
        <v>269</v>
      </c>
    </row>
    <row r="399" ht="25" customHeight="1" spans="1:3">
      <c r="A399" s="19" t="s">
        <v>443</v>
      </c>
      <c r="B399" s="13">
        <v>10</v>
      </c>
      <c r="C399" s="13">
        <v>10</v>
      </c>
    </row>
    <row r="400" ht="25" customHeight="1" spans="1:3">
      <c r="A400" s="19" t="s">
        <v>444</v>
      </c>
      <c r="B400" s="13">
        <v>23</v>
      </c>
      <c r="C400" s="13">
        <v>23</v>
      </c>
    </row>
    <row r="401" ht="25" customHeight="1" spans="1:3">
      <c r="A401" s="19" t="s">
        <v>445</v>
      </c>
      <c r="B401" s="13">
        <v>392</v>
      </c>
      <c r="C401" s="13">
        <v>440</v>
      </c>
    </row>
    <row r="402" ht="25" customHeight="1" spans="1:4">
      <c r="A402" s="19" t="s">
        <v>131</v>
      </c>
      <c r="B402" s="13">
        <v>1616</v>
      </c>
      <c r="C402" s="13">
        <v>1812</v>
      </c>
      <c r="D402" s="1"/>
    </row>
    <row r="403" ht="25" customHeight="1" spans="1:4">
      <c r="A403" s="19" t="s">
        <v>446</v>
      </c>
      <c r="B403" s="13">
        <v>145</v>
      </c>
      <c r="C403" s="13">
        <v>145</v>
      </c>
      <c r="D403" s="1"/>
    </row>
    <row r="404" ht="25" customHeight="1" spans="1:4">
      <c r="A404" s="18" t="s">
        <v>447</v>
      </c>
      <c r="B404" s="13">
        <f>SUM(B405:B406)</f>
        <v>345</v>
      </c>
      <c r="C404" s="13">
        <f>SUM(C405:C406)</f>
        <v>389</v>
      </c>
      <c r="D404" s="1"/>
    </row>
    <row r="405" ht="25" customHeight="1" spans="1:3">
      <c r="A405" s="19" t="s">
        <v>448</v>
      </c>
      <c r="B405" s="13">
        <v>185</v>
      </c>
      <c r="C405" s="13">
        <v>229</v>
      </c>
    </row>
    <row r="406" ht="25" customHeight="1" spans="1:3">
      <c r="A406" s="19" t="s">
        <v>449</v>
      </c>
      <c r="B406" s="13">
        <v>160</v>
      </c>
      <c r="C406" s="13">
        <v>160</v>
      </c>
    </row>
    <row r="407" ht="25" customHeight="1" spans="1:3">
      <c r="A407" s="18" t="s">
        <v>450</v>
      </c>
      <c r="B407" s="13">
        <f>SUM(B408,B411)</f>
        <v>1568</v>
      </c>
      <c r="C407" s="13">
        <f>SUM(C408,C411)</f>
        <v>1568</v>
      </c>
    </row>
    <row r="408" ht="25" customHeight="1" spans="1:3">
      <c r="A408" s="18" t="s">
        <v>451</v>
      </c>
      <c r="B408" s="13">
        <f>SUM(B409:B410)</f>
        <v>608</v>
      </c>
      <c r="C408" s="13">
        <f>SUM(C409:C410)</f>
        <v>608</v>
      </c>
    </row>
    <row r="409" ht="25" customHeight="1" spans="1:3">
      <c r="A409" s="19" t="s">
        <v>452</v>
      </c>
      <c r="B409" s="13">
        <v>600</v>
      </c>
      <c r="C409" s="13">
        <v>600</v>
      </c>
    </row>
    <row r="410" ht="25" customHeight="1" spans="1:3">
      <c r="A410" s="19" t="s">
        <v>453</v>
      </c>
      <c r="B410" s="13">
        <v>8</v>
      </c>
      <c r="C410" s="13">
        <v>8</v>
      </c>
    </row>
    <row r="411" ht="25" customHeight="1" spans="1:3">
      <c r="A411" s="18" t="s">
        <v>454</v>
      </c>
      <c r="B411" s="13">
        <f>SUM(B412:B412)</f>
        <v>960</v>
      </c>
      <c r="C411" s="13">
        <f>SUM(C412:C412)</f>
        <v>960</v>
      </c>
    </row>
    <row r="412" ht="25" customHeight="1" spans="1:3">
      <c r="A412" s="19" t="s">
        <v>455</v>
      </c>
      <c r="B412" s="13">
        <v>960</v>
      </c>
      <c r="C412" s="13">
        <v>960</v>
      </c>
    </row>
    <row r="413" ht="25" customHeight="1" spans="1:3">
      <c r="A413" s="18" t="s">
        <v>456</v>
      </c>
      <c r="B413" s="13">
        <f>SUM(B414,B421)</f>
        <v>1553</v>
      </c>
      <c r="C413" s="13">
        <f>SUM(C414,C421)</f>
        <v>1553</v>
      </c>
    </row>
    <row r="414" ht="25" customHeight="1" spans="1:3">
      <c r="A414" s="18" t="s">
        <v>457</v>
      </c>
      <c r="B414" s="13">
        <f>SUM(B415:B420)</f>
        <v>1523</v>
      </c>
      <c r="C414" s="13">
        <f>SUM(C415:C420)</f>
        <v>1523</v>
      </c>
    </row>
    <row r="415" ht="25" customHeight="1" spans="1:3">
      <c r="A415" s="19" t="s">
        <v>458</v>
      </c>
      <c r="B415" s="13">
        <v>3</v>
      </c>
      <c r="C415" s="13">
        <v>3</v>
      </c>
    </row>
    <row r="416" ht="25" customHeight="1" spans="1:3">
      <c r="A416" s="19" t="s">
        <v>459</v>
      </c>
      <c r="B416" s="13">
        <v>2</v>
      </c>
      <c r="C416" s="13">
        <v>2</v>
      </c>
    </row>
    <row r="417" ht="25" customHeight="1" spans="1:3">
      <c r="A417" s="19" t="s">
        <v>460</v>
      </c>
      <c r="B417" s="13">
        <v>1377</v>
      </c>
      <c r="C417" s="13">
        <v>1377</v>
      </c>
    </row>
    <row r="418" ht="25" customHeight="1" spans="1:3">
      <c r="A418" s="19" t="s">
        <v>461</v>
      </c>
      <c r="B418" s="13">
        <v>50</v>
      </c>
      <c r="C418" s="13">
        <v>50</v>
      </c>
    </row>
    <row r="419" ht="25" customHeight="1" spans="1:3">
      <c r="A419" s="19" t="s">
        <v>131</v>
      </c>
      <c r="B419" s="13">
        <v>6</v>
      </c>
      <c r="C419" s="13">
        <v>6</v>
      </c>
    </row>
    <row r="420" ht="25" customHeight="1" spans="1:3">
      <c r="A420" s="19" t="s">
        <v>462</v>
      </c>
      <c r="B420" s="13">
        <v>85</v>
      </c>
      <c r="C420" s="13">
        <v>85</v>
      </c>
    </row>
    <row r="421" ht="25" customHeight="1" spans="1:3">
      <c r="A421" s="18" t="s">
        <v>463</v>
      </c>
      <c r="B421" s="13">
        <f>SUM(B422:B422)</f>
        <v>30</v>
      </c>
      <c r="C421" s="13">
        <f>SUM(C422:C422)</f>
        <v>30</v>
      </c>
    </row>
    <row r="422" ht="25" customHeight="1" spans="1:3">
      <c r="A422" s="19" t="s">
        <v>464</v>
      </c>
      <c r="B422" s="13">
        <v>30</v>
      </c>
      <c r="C422" s="13">
        <v>30</v>
      </c>
    </row>
    <row r="423" ht="25" customHeight="1" spans="1:3">
      <c r="A423" s="18" t="s">
        <v>465</v>
      </c>
      <c r="B423" s="13">
        <f>SUM(B424,B430,B433,B435,B438,B440)</f>
        <v>5396</v>
      </c>
      <c r="C423" s="13">
        <f>SUM(C424,C430,C433,C435,C438,C440)</f>
        <v>5530</v>
      </c>
    </row>
    <row r="424" ht="25" customHeight="1" spans="1:3">
      <c r="A424" s="18" t="s">
        <v>466</v>
      </c>
      <c r="B424" s="13">
        <f>SUM(B425:B429)</f>
        <v>652</v>
      </c>
      <c r="C424" s="13">
        <f>SUM(C425:C429)</f>
        <v>786</v>
      </c>
    </row>
    <row r="425" ht="25" customHeight="1" spans="1:3">
      <c r="A425" s="19" t="s">
        <v>127</v>
      </c>
      <c r="B425" s="13">
        <v>334</v>
      </c>
      <c r="C425" s="13">
        <v>390</v>
      </c>
    </row>
    <row r="426" ht="25" customHeight="1" spans="1:3">
      <c r="A426" s="19" t="s">
        <v>467</v>
      </c>
      <c r="B426" s="13">
        <v>86</v>
      </c>
      <c r="C426" s="13">
        <v>86</v>
      </c>
    </row>
    <row r="427" ht="25" customHeight="1" spans="1:16136">
      <c r="A427" s="19" t="s">
        <v>468</v>
      </c>
      <c r="B427" s="13"/>
      <c r="C427" s="13">
        <v>40</v>
      </c>
      <c r="WVN427"/>
      <c r="WVO427"/>
      <c r="WVP427"/>
    </row>
    <row r="428" ht="25" customHeight="1" spans="1:3">
      <c r="A428" s="19" t="s">
        <v>131</v>
      </c>
      <c r="B428" s="13">
        <v>222</v>
      </c>
      <c r="C428" s="13">
        <v>260</v>
      </c>
    </row>
    <row r="429" ht="25" customHeight="1" spans="1:3">
      <c r="A429" s="19" t="s">
        <v>469</v>
      </c>
      <c r="B429" s="13">
        <v>10</v>
      </c>
      <c r="C429" s="13">
        <v>10</v>
      </c>
    </row>
    <row r="430" ht="25" customHeight="1" spans="1:3">
      <c r="A430" s="18" t="s">
        <v>470</v>
      </c>
      <c r="B430" s="13">
        <f>SUM(B431:B432)</f>
        <v>4275</v>
      </c>
      <c r="C430" s="13">
        <f>SUM(C431:C432)</f>
        <v>4275</v>
      </c>
    </row>
    <row r="431" ht="25" customHeight="1" spans="1:3">
      <c r="A431" s="19" t="s">
        <v>471</v>
      </c>
      <c r="B431" s="13">
        <v>4200</v>
      </c>
      <c r="C431" s="13">
        <v>4200</v>
      </c>
    </row>
    <row r="432" ht="25" customHeight="1" spans="1:3">
      <c r="A432" s="19" t="s">
        <v>472</v>
      </c>
      <c r="B432" s="13">
        <v>75</v>
      </c>
      <c r="C432" s="13">
        <v>75</v>
      </c>
    </row>
    <row r="433" ht="25" customHeight="1" spans="1:3">
      <c r="A433" s="18" t="s">
        <v>473</v>
      </c>
      <c r="B433" s="13">
        <f>SUM(B434:B434)</f>
        <v>13</v>
      </c>
      <c r="C433" s="13">
        <f>SUM(C434:C434)</f>
        <v>13</v>
      </c>
    </row>
    <row r="434" ht="25" customHeight="1" spans="1:3">
      <c r="A434" s="19" t="s">
        <v>474</v>
      </c>
      <c r="B434" s="13">
        <v>13</v>
      </c>
      <c r="C434" s="13">
        <v>13</v>
      </c>
    </row>
    <row r="435" ht="25" customHeight="1" spans="1:3">
      <c r="A435" s="18" t="s">
        <v>475</v>
      </c>
      <c r="B435" s="13">
        <f>SUM(B436:B437)</f>
        <v>300</v>
      </c>
      <c r="C435" s="13">
        <f>SUM(C436:C437)</f>
        <v>300</v>
      </c>
    </row>
    <row r="436" ht="25" customHeight="1" spans="1:3">
      <c r="A436" s="19" t="s">
        <v>476</v>
      </c>
      <c r="B436" s="13">
        <v>143</v>
      </c>
      <c r="C436" s="13">
        <v>143</v>
      </c>
    </row>
    <row r="437" ht="25" customHeight="1" spans="1:3">
      <c r="A437" s="19" t="s">
        <v>477</v>
      </c>
      <c r="B437" s="13">
        <v>157</v>
      </c>
      <c r="C437" s="13">
        <v>157</v>
      </c>
    </row>
    <row r="438" ht="25" customHeight="1" spans="1:3">
      <c r="A438" s="18" t="s">
        <v>478</v>
      </c>
      <c r="B438" s="13">
        <f>SUM(B439:B439)</f>
        <v>20</v>
      </c>
      <c r="C438" s="13">
        <f>SUM(C439:C439)</f>
        <v>20</v>
      </c>
    </row>
    <row r="439" ht="25" customHeight="1" spans="1:3">
      <c r="A439" s="19" t="s">
        <v>479</v>
      </c>
      <c r="B439" s="13">
        <v>20</v>
      </c>
      <c r="C439" s="13">
        <v>20</v>
      </c>
    </row>
    <row r="440" ht="25" customHeight="1" spans="1:3">
      <c r="A440" s="18" t="s">
        <v>480</v>
      </c>
      <c r="B440" s="13">
        <f>SUM(B441:B441)</f>
        <v>136</v>
      </c>
      <c r="C440" s="13">
        <f>SUM(C441:C441)</f>
        <v>136</v>
      </c>
    </row>
    <row r="441" ht="25" customHeight="1" spans="1:3">
      <c r="A441" s="19" t="s">
        <v>481</v>
      </c>
      <c r="B441" s="13">
        <v>136</v>
      </c>
      <c r="C441" s="13">
        <v>136</v>
      </c>
    </row>
    <row r="442" ht="25" customHeight="1" spans="1:3">
      <c r="A442" s="18" t="s">
        <v>482</v>
      </c>
      <c r="B442" s="13">
        <v>3685</v>
      </c>
      <c r="C442" s="13">
        <v>3685</v>
      </c>
    </row>
    <row r="443" ht="25" customHeight="1" spans="1:3">
      <c r="A443" s="18" t="s">
        <v>483</v>
      </c>
      <c r="B443" s="13">
        <f>B444+B446</f>
        <v>42118</v>
      </c>
      <c r="C443" s="13">
        <f>C444+C446</f>
        <v>30160</v>
      </c>
    </row>
    <row r="444" ht="25" customHeight="1" spans="1:3">
      <c r="A444" s="19" t="s">
        <v>484</v>
      </c>
      <c r="B444" s="13">
        <f t="shared" ref="B444:B448" si="10">B445</f>
        <v>14387</v>
      </c>
      <c r="C444" s="13">
        <f t="shared" ref="C444:C448" si="11">C445</f>
        <v>0</v>
      </c>
    </row>
    <row r="445" ht="25" customHeight="1" spans="1:3">
      <c r="A445" s="19" t="s">
        <v>485</v>
      </c>
      <c r="B445" s="13">
        <v>14387</v>
      </c>
      <c r="C445" s="13"/>
    </row>
    <row r="446" ht="25" customHeight="1" spans="1:3">
      <c r="A446" s="19" t="s">
        <v>486</v>
      </c>
      <c r="B446" s="13">
        <f t="shared" si="10"/>
        <v>27731</v>
      </c>
      <c r="C446" s="13">
        <f t="shared" si="11"/>
        <v>30160</v>
      </c>
    </row>
    <row r="447" ht="25" customHeight="1" spans="1:3">
      <c r="A447" s="19" t="s">
        <v>487</v>
      </c>
      <c r="B447" s="13">
        <v>27731</v>
      </c>
      <c r="C447" s="13">
        <f>29973+187</f>
        <v>30160</v>
      </c>
    </row>
    <row r="448" ht="25" customHeight="1" spans="1:3">
      <c r="A448" s="18" t="s">
        <v>488</v>
      </c>
      <c r="B448" s="13">
        <f t="shared" si="10"/>
        <v>8950</v>
      </c>
      <c r="C448" s="13">
        <f t="shared" si="11"/>
        <v>9055</v>
      </c>
    </row>
    <row r="449" ht="25" customHeight="1" spans="1:3">
      <c r="A449" s="19" t="s">
        <v>489</v>
      </c>
      <c r="B449" s="13">
        <f>SUM(B450:B450)</f>
        <v>8950</v>
      </c>
      <c r="C449" s="13">
        <f>SUM(C450:C450)</f>
        <v>9055</v>
      </c>
    </row>
    <row r="450" ht="25" customHeight="1" spans="1:3">
      <c r="A450" s="19" t="s">
        <v>490</v>
      </c>
      <c r="B450" s="13">
        <v>8950</v>
      </c>
      <c r="C450" s="13">
        <v>9055</v>
      </c>
    </row>
    <row r="451" ht="25" customHeight="1" spans="1:3">
      <c r="A451" s="18" t="s">
        <v>491</v>
      </c>
      <c r="B451" s="13">
        <f>SUM(B452:B452)</f>
        <v>300</v>
      </c>
      <c r="C451" s="13">
        <f>SUM(C452:C452)</f>
        <v>13</v>
      </c>
    </row>
    <row r="452" ht="25" customHeight="1" spans="1:3">
      <c r="A452" s="19" t="s">
        <v>492</v>
      </c>
      <c r="B452" s="13">
        <v>300</v>
      </c>
      <c r="C452" s="13">
        <v>13</v>
      </c>
    </row>
    <row r="453" ht="25" customHeight="1" spans="1:3">
      <c r="A453" s="18" t="s">
        <v>493</v>
      </c>
      <c r="B453" s="13">
        <f>B457+B454+B459</f>
        <v>26289</v>
      </c>
      <c r="C453" s="13">
        <f>C457+C454+C459</f>
        <v>112582</v>
      </c>
    </row>
    <row r="454" ht="25" customHeight="1" spans="1:4">
      <c r="A454" s="19" t="s">
        <v>494</v>
      </c>
      <c r="B454" s="13">
        <f>B455+B456</f>
        <v>-8500</v>
      </c>
      <c r="C454" s="13">
        <f>C455+C456</f>
        <v>-8500</v>
      </c>
      <c r="D454" s="1"/>
    </row>
    <row r="455" ht="25" customHeight="1" spans="1:4">
      <c r="A455" s="19" t="s">
        <v>495</v>
      </c>
      <c r="B455" s="13">
        <v>-11500</v>
      </c>
      <c r="C455" s="13">
        <v>-11500</v>
      </c>
      <c r="D455" s="1"/>
    </row>
    <row r="456" ht="25" customHeight="1" spans="1:4">
      <c r="A456" s="19" t="s">
        <v>496</v>
      </c>
      <c r="B456" s="13">
        <v>3000</v>
      </c>
      <c r="C456" s="13">
        <v>3000</v>
      </c>
      <c r="D456" s="1"/>
    </row>
    <row r="457" ht="25" customHeight="1" spans="1:4">
      <c r="A457" s="19" t="s">
        <v>117</v>
      </c>
      <c r="B457" s="13">
        <f>B458</f>
        <v>34789</v>
      </c>
      <c r="C457" s="13">
        <f>C458</f>
        <v>41082</v>
      </c>
      <c r="D457" s="1"/>
    </row>
    <row r="458" ht="25" customHeight="1" spans="1:4">
      <c r="A458" s="19" t="s">
        <v>497</v>
      </c>
      <c r="B458" s="13">
        <v>34789</v>
      </c>
      <c r="C458" s="13">
        <v>41082</v>
      </c>
      <c r="D458" s="1"/>
    </row>
    <row r="459" ht="25" customHeight="1" spans="1:16136">
      <c r="A459" s="19" t="s">
        <v>498</v>
      </c>
      <c r="B459" s="13"/>
      <c r="C459" s="13">
        <v>80000</v>
      </c>
      <c r="D459" s="1"/>
      <c r="WVN459"/>
      <c r="WVO459"/>
      <c r="WVP459"/>
    </row>
    <row r="460" ht="25" customHeight="1" spans="1:4">
      <c r="A460" s="18" t="s">
        <v>63</v>
      </c>
      <c r="B460" s="13">
        <f>B461</f>
        <v>19546</v>
      </c>
      <c r="C460" s="13">
        <f>C461</f>
        <v>19546</v>
      </c>
      <c r="D460" s="1"/>
    </row>
    <row r="461" ht="25" customHeight="1" spans="1:4">
      <c r="A461" s="19" t="s">
        <v>499</v>
      </c>
      <c r="B461" s="13">
        <f>SUM(B462:B462)</f>
        <v>19546</v>
      </c>
      <c r="C461" s="13">
        <f>SUM(C462:C462)</f>
        <v>19546</v>
      </c>
      <c r="D461" s="1"/>
    </row>
    <row r="462" ht="25" customHeight="1" spans="1:4">
      <c r="A462" s="19" t="s">
        <v>500</v>
      </c>
      <c r="B462" s="13">
        <v>19546</v>
      </c>
      <c r="C462" s="13">
        <v>19546</v>
      </c>
      <c r="D462" s="1"/>
    </row>
  </sheetData>
  <mergeCells count="2">
    <mergeCell ref="A2:C2"/>
    <mergeCell ref="A3:C3"/>
  </mergeCells>
  <pageMargins left="0.669444444444445" right="0.669444444444445" top="0.788888888888889" bottom="0.788888888888889" header="0.509027777777778" footer="0.509027777777778"/>
  <pageSetup paperSize="9" scale="80" fitToHeight="0" orientation="portrait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450"/>
  <sheetViews>
    <sheetView showZeros="0" topLeftCell="A226" workbookViewId="0">
      <selection activeCell="A237" sqref="$A237:$XFD237"/>
    </sheetView>
  </sheetViews>
  <sheetFormatPr defaultColWidth="10.2857142857143" defaultRowHeight="32.1" customHeight="1" outlineLevelCol="3"/>
  <cols>
    <col min="1" max="1" width="51" style="1" customWidth="1"/>
    <col min="2" max="3" width="16.8571428571429" style="30" customWidth="1"/>
    <col min="4" max="4" width="10.2857142857143" style="2"/>
    <col min="5" max="16133" width="10.2857142857143" style="1"/>
  </cols>
  <sheetData>
    <row r="1" ht="15.95" customHeight="1" spans="1:4">
      <c r="A1" s="5" t="s">
        <v>501</v>
      </c>
      <c r="B1" s="31"/>
      <c r="C1" s="32"/>
      <c r="D1" s="1"/>
    </row>
    <row r="2" s="2" customFormat="1" ht="45" customHeight="1" spans="1:3">
      <c r="A2" s="33" t="s">
        <v>502</v>
      </c>
      <c r="B2" s="33"/>
      <c r="C2" s="33"/>
    </row>
    <row r="3" s="3" customFormat="1" ht="15.95" customHeight="1" spans="1:3">
      <c r="A3" s="34" t="s">
        <v>2</v>
      </c>
      <c r="B3" s="34"/>
      <c r="C3" s="34"/>
    </row>
    <row r="4" s="2" customFormat="1" ht="25" customHeight="1" spans="1:3">
      <c r="A4" s="27" t="s">
        <v>123</v>
      </c>
      <c r="B4" s="11" t="s">
        <v>4</v>
      </c>
      <c r="C4" s="11" t="s">
        <v>5</v>
      </c>
    </row>
    <row r="5" s="2" customFormat="1" ht="25" customHeight="1" spans="1:3">
      <c r="A5" s="17" t="s">
        <v>124</v>
      </c>
      <c r="B5" s="13">
        <f>SUM(B6,B119,B128,B149,B170,B184,B211,B275,B309,B315,B333,B357,B365,B372,B379,B392,B398,B427,B428,B433,B436,B408)</f>
        <v>314372</v>
      </c>
      <c r="C5" s="13">
        <f>SUM(C6,C119,C128,C149,C170,C184,C211,C275,C309,C315,C333,C357,C365,C372,C379,C392,C398,C427,C428,C433,C436,C408)</f>
        <v>343173</v>
      </c>
    </row>
    <row r="6" s="2" customFormat="1" ht="25" customHeight="1" spans="1:3">
      <c r="A6" s="18" t="s">
        <v>125</v>
      </c>
      <c r="B6" s="13">
        <f>SUM(B7,B14,B21,B28,B36,B43,B50,B52,B57,B60,B65,B111,,B68,B73,B77,B81,B86,B91,B96,B101,B108)</f>
        <v>31834</v>
      </c>
      <c r="C6" s="13">
        <f>SUM(C7,C14,C21,C28,C36,C43,C50,C52,C57,C60,C65,C111,,C68,C73,C77,C81,C86,C91,C96,C101,C108)</f>
        <v>34310</v>
      </c>
    </row>
    <row r="7" s="2" customFormat="1" ht="25" customHeight="1" spans="1:3">
      <c r="A7" s="18" t="s">
        <v>126</v>
      </c>
      <c r="B7" s="13">
        <f>SUM(B8:B13)</f>
        <v>815</v>
      </c>
      <c r="C7" s="13">
        <f>SUM(C8:C13)</f>
        <v>888</v>
      </c>
    </row>
    <row r="8" s="2" customFormat="1" ht="25" customHeight="1" spans="1:3">
      <c r="A8" s="19" t="s">
        <v>127</v>
      </c>
      <c r="B8" s="13">
        <v>429</v>
      </c>
      <c r="C8" s="13">
        <v>474</v>
      </c>
    </row>
    <row r="9" s="2" customFormat="1" ht="25" customHeight="1" spans="1:3">
      <c r="A9" s="19" t="s">
        <v>128</v>
      </c>
      <c r="B9" s="13">
        <v>115</v>
      </c>
      <c r="C9" s="13">
        <v>115</v>
      </c>
    </row>
    <row r="10" s="2" customFormat="1" ht="25" customHeight="1" spans="1:3">
      <c r="A10" s="19" t="s">
        <v>129</v>
      </c>
      <c r="B10" s="13">
        <v>69</v>
      </c>
      <c r="C10" s="13">
        <v>69</v>
      </c>
    </row>
    <row r="11" ht="25" customHeight="1" spans="1:3">
      <c r="A11" s="19" t="s">
        <v>130</v>
      </c>
      <c r="B11" s="13">
        <v>130</v>
      </c>
      <c r="C11" s="13">
        <v>130</v>
      </c>
    </row>
    <row r="12" ht="25" customHeight="1" spans="1:3">
      <c r="A12" s="19" t="s">
        <v>131</v>
      </c>
      <c r="B12" s="13">
        <v>70</v>
      </c>
      <c r="C12" s="13">
        <v>98</v>
      </c>
    </row>
    <row r="13" ht="25" customHeight="1" spans="1:3">
      <c r="A13" s="19" t="s">
        <v>132</v>
      </c>
      <c r="B13" s="13">
        <v>2</v>
      </c>
      <c r="C13" s="13">
        <v>2</v>
      </c>
    </row>
    <row r="14" ht="25" customHeight="1" spans="1:3">
      <c r="A14" s="18" t="s">
        <v>133</v>
      </c>
      <c r="B14" s="13">
        <f>SUM(B15:B20)</f>
        <v>620</v>
      </c>
      <c r="C14" s="13">
        <f>SUM(C15:C20)</f>
        <v>691</v>
      </c>
    </row>
    <row r="15" ht="25" customHeight="1" spans="1:3">
      <c r="A15" s="19" t="s">
        <v>127</v>
      </c>
      <c r="B15" s="13">
        <v>364</v>
      </c>
      <c r="C15" s="13">
        <v>406</v>
      </c>
    </row>
    <row r="16" ht="25" customHeight="1" spans="1:3">
      <c r="A16" s="19" t="s">
        <v>128</v>
      </c>
      <c r="B16" s="13">
        <v>80</v>
      </c>
      <c r="C16" s="13">
        <v>80</v>
      </c>
    </row>
    <row r="17" ht="25" customHeight="1" spans="1:3">
      <c r="A17" s="19" t="s">
        <v>134</v>
      </c>
      <c r="B17" s="13">
        <v>68</v>
      </c>
      <c r="C17" s="13">
        <v>68</v>
      </c>
    </row>
    <row r="18" ht="25" customHeight="1" spans="1:3">
      <c r="A18" s="19" t="s">
        <v>135</v>
      </c>
      <c r="B18" s="13">
        <v>25</v>
      </c>
      <c r="C18" s="13">
        <v>25</v>
      </c>
    </row>
    <row r="19" ht="25" customHeight="1" spans="1:3">
      <c r="A19" s="19" t="s">
        <v>131</v>
      </c>
      <c r="B19" s="13">
        <v>83</v>
      </c>
      <c r="C19" s="13">
        <v>92</v>
      </c>
    </row>
    <row r="20" ht="25" customHeight="1" spans="1:3">
      <c r="A20" s="19" t="s">
        <v>136</v>
      </c>
      <c r="B20" s="13"/>
      <c r="C20" s="13">
        <v>20</v>
      </c>
    </row>
    <row r="21" ht="25" customHeight="1" spans="1:3">
      <c r="A21" s="18" t="s">
        <v>137</v>
      </c>
      <c r="B21" s="13">
        <f>SUM(B22:B27)</f>
        <v>8626</v>
      </c>
      <c r="C21" s="13">
        <f>SUM(C22:C27)</f>
        <v>9282</v>
      </c>
    </row>
    <row r="22" ht="25" customHeight="1" spans="1:3">
      <c r="A22" s="19" t="s">
        <v>127</v>
      </c>
      <c r="B22" s="13">
        <v>2567</v>
      </c>
      <c r="C22" s="13">
        <v>2792</v>
      </c>
    </row>
    <row r="23" ht="25" customHeight="1" spans="1:3">
      <c r="A23" s="19" t="s">
        <v>128</v>
      </c>
      <c r="B23" s="13">
        <v>466</v>
      </c>
      <c r="C23" s="13">
        <v>428</v>
      </c>
    </row>
    <row r="24" ht="25" customHeight="1" spans="1:3">
      <c r="A24" s="19" t="s">
        <v>138</v>
      </c>
      <c r="B24" s="13">
        <v>2134</v>
      </c>
      <c r="C24" s="13">
        <v>2366</v>
      </c>
    </row>
    <row r="25" ht="25" customHeight="1" spans="1:3">
      <c r="A25" s="19" t="s">
        <v>139</v>
      </c>
      <c r="B25" s="13">
        <v>71</v>
      </c>
      <c r="C25" s="13">
        <v>71</v>
      </c>
    </row>
    <row r="26" ht="25" customHeight="1" spans="1:3">
      <c r="A26" s="19" t="s">
        <v>131</v>
      </c>
      <c r="B26" s="13">
        <v>1852</v>
      </c>
      <c r="C26" s="13">
        <v>2059</v>
      </c>
    </row>
    <row r="27" ht="25" customHeight="1" spans="1:3">
      <c r="A27" s="19" t="s">
        <v>140</v>
      </c>
      <c r="B27" s="13">
        <v>1536</v>
      </c>
      <c r="C27" s="13">
        <v>1566</v>
      </c>
    </row>
    <row r="28" ht="25" customHeight="1" spans="1:3">
      <c r="A28" s="18" t="s">
        <v>141</v>
      </c>
      <c r="B28" s="13">
        <f>SUM(B29:B35)</f>
        <v>1800</v>
      </c>
      <c r="C28" s="13">
        <f>SUM(C29:C35)</f>
        <v>1954</v>
      </c>
    </row>
    <row r="29" ht="25" customHeight="1" spans="1:3">
      <c r="A29" s="19" t="s">
        <v>127</v>
      </c>
      <c r="B29" s="13">
        <v>703</v>
      </c>
      <c r="C29" s="13">
        <v>820</v>
      </c>
    </row>
    <row r="30" ht="25" customHeight="1" spans="1:3">
      <c r="A30" s="19" t="s">
        <v>128</v>
      </c>
      <c r="B30" s="13">
        <v>681</v>
      </c>
      <c r="C30" s="13">
        <v>681</v>
      </c>
    </row>
    <row r="31" ht="25" customHeight="1" spans="1:3">
      <c r="A31" s="19" t="s">
        <v>142</v>
      </c>
      <c r="B31" s="13"/>
      <c r="C31" s="13">
        <v>15</v>
      </c>
    </row>
    <row r="32" ht="25" customHeight="1" spans="1:3">
      <c r="A32" s="19" t="s">
        <v>143</v>
      </c>
      <c r="B32" s="13">
        <v>25</v>
      </c>
      <c r="C32" s="13">
        <v>25</v>
      </c>
    </row>
    <row r="33" ht="25" customHeight="1" spans="1:3">
      <c r="A33" s="19" t="s">
        <v>144</v>
      </c>
      <c r="B33" s="13">
        <v>4</v>
      </c>
      <c r="C33" s="13">
        <v>7</v>
      </c>
    </row>
    <row r="34" ht="25" customHeight="1" spans="1:3">
      <c r="A34" s="19" t="s">
        <v>131</v>
      </c>
      <c r="B34" s="13">
        <v>187</v>
      </c>
      <c r="C34" s="13">
        <v>206</v>
      </c>
    </row>
    <row r="35" ht="25" customHeight="1" spans="1:3">
      <c r="A35" s="19" t="s">
        <v>145</v>
      </c>
      <c r="B35" s="13">
        <v>200</v>
      </c>
      <c r="C35" s="13">
        <v>200</v>
      </c>
    </row>
    <row r="36" ht="25" customHeight="1" spans="1:3">
      <c r="A36" s="18" t="s">
        <v>146</v>
      </c>
      <c r="B36" s="13">
        <f>SUM(B37:B42)</f>
        <v>957</v>
      </c>
      <c r="C36" s="13">
        <f>SUM(C37:C42)</f>
        <v>1014</v>
      </c>
    </row>
    <row r="37" ht="25" customHeight="1" spans="1:3">
      <c r="A37" s="19" t="s">
        <v>127</v>
      </c>
      <c r="B37" s="13">
        <v>404</v>
      </c>
      <c r="C37" s="13">
        <v>454</v>
      </c>
    </row>
    <row r="38" ht="25" customHeight="1" spans="1:3">
      <c r="A38" s="19" t="s">
        <v>147</v>
      </c>
      <c r="B38" s="13">
        <v>19</v>
      </c>
      <c r="C38" s="13">
        <v>19</v>
      </c>
    </row>
    <row r="39" ht="25" customHeight="1" spans="1:3">
      <c r="A39" s="19" t="s">
        <v>148</v>
      </c>
      <c r="B39" s="13">
        <v>260</v>
      </c>
      <c r="C39" s="13">
        <v>260</v>
      </c>
    </row>
    <row r="40" ht="25" customHeight="1" spans="1:3">
      <c r="A40" s="19" t="s">
        <v>149</v>
      </c>
      <c r="B40" s="13">
        <v>116</v>
      </c>
      <c r="C40" s="13">
        <v>116</v>
      </c>
    </row>
    <row r="41" ht="25" customHeight="1" spans="1:3">
      <c r="A41" s="19" t="s">
        <v>150</v>
      </c>
      <c r="B41" s="13">
        <v>78</v>
      </c>
      <c r="C41" s="13">
        <v>78</v>
      </c>
    </row>
    <row r="42" ht="25" customHeight="1" spans="1:3">
      <c r="A42" s="19" t="s">
        <v>131</v>
      </c>
      <c r="B42" s="13">
        <v>80</v>
      </c>
      <c r="C42" s="13">
        <v>87</v>
      </c>
    </row>
    <row r="43" ht="25" customHeight="1" spans="1:3">
      <c r="A43" s="18" t="s">
        <v>152</v>
      </c>
      <c r="B43" s="13">
        <f>SUM(B44:B49)</f>
        <v>2101</v>
      </c>
      <c r="C43" s="13">
        <f>SUM(C44:C49)</f>
        <v>2240</v>
      </c>
    </row>
    <row r="44" ht="25" customHeight="1" spans="1:3">
      <c r="A44" s="19" t="s">
        <v>127</v>
      </c>
      <c r="B44" s="13">
        <v>482</v>
      </c>
      <c r="C44" s="13">
        <v>579</v>
      </c>
    </row>
    <row r="45" ht="25" customHeight="1" spans="1:3">
      <c r="A45" s="19" t="s">
        <v>128</v>
      </c>
      <c r="B45" s="13">
        <v>70</v>
      </c>
      <c r="C45" s="13">
        <v>70</v>
      </c>
    </row>
    <row r="46" ht="25" customHeight="1" spans="1:3">
      <c r="A46" s="19" t="s">
        <v>153</v>
      </c>
      <c r="B46" s="13">
        <v>55</v>
      </c>
      <c r="C46" s="13">
        <v>55</v>
      </c>
    </row>
    <row r="47" ht="25" customHeight="1" spans="1:3">
      <c r="A47" s="19" t="s">
        <v>154</v>
      </c>
      <c r="B47" s="13">
        <v>110</v>
      </c>
      <c r="C47" s="13">
        <v>110</v>
      </c>
    </row>
    <row r="48" ht="25" customHeight="1" spans="1:3">
      <c r="A48" s="19" t="s">
        <v>131</v>
      </c>
      <c r="B48" s="13">
        <v>371</v>
      </c>
      <c r="C48" s="13">
        <v>413</v>
      </c>
    </row>
    <row r="49" ht="25" customHeight="1" spans="1:3">
      <c r="A49" s="19" t="s">
        <v>155</v>
      </c>
      <c r="B49" s="13">
        <v>1013</v>
      </c>
      <c r="C49" s="13">
        <v>1013</v>
      </c>
    </row>
    <row r="50" ht="25" customHeight="1" spans="1:3">
      <c r="A50" s="18" t="s">
        <v>156</v>
      </c>
      <c r="B50" s="13">
        <f>SUM(B51:B51)</f>
        <v>2500</v>
      </c>
      <c r="C50" s="13">
        <f>SUM(C51:C51)</f>
        <v>2500</v>
      </c>
    </row>
    <row r="51" ht="25" customHeight="1" spans="1:3">
      <c r="A51" s="19" t="s">
        <v>157</v>
      </c>
      <c r="B51" s="13">
        <v>2500</v>
      </c>
      <c r="C51" s="13">
        <v>2500</v>
      </c>
    </row>
    <row r="52" ht="25" customHeight="1" spans="1:3">
      <c r="A52" s="18" t="s">
        <v>158</v>
      </c>
      <c r="B52" s="13">
        <f>SUM(B53:B56)</f>
        <v>352</v>
      </c>
      <c r="C52" s="13">
        <f>SUM(C53:C56)</f>
        <v>398</v>
      </c>
    </row>
    <row r="53" ht="25" customHeight="1" spans="1:3">
      <c r="A53" s="19" t="s">
        <v>127</v>
      </c>
      <c r="B53" s="13">
        <v>149</v>
      </c>
      <c r="C53" s="13">
        <v>176</v>
      </c>
    </row>
    <row r="54" ht="25" customHeight="1" spans="1:3">
      <c r="A54" s="19" t="s">
        <v>159</v>
      </c>
      <c r="B54" s="13">
        <v>5</v>
      </c>
      <c r="C54" s="13">
        <v>5</v>
      </c>
    </row>
    <row r="55" ht="25" customHeight="1" spans="1:3">
      <c r="A55" s="19" t="s">
        <v>160</v>
      </c>
      <c r="B55" s="13">
        <v>40</v>
      </c>
      <c r="C55" s="13">
        <v>40</v>
      </c>
    </row>
    <row r="56" ht="25" customHeight="1" spans="1:3">
      <c r="A56" s="19" t="s">
        <v>131</v>
      </c>
      <c r="B56" s="13">
        <v>158</v>
      </c>
      <c r="C56" s="13">
        <v>177</v>
      </c>
    </row>
    <row r="57" ht="25" customHeight="1" spans="1:3">
      <c r="A57" s="18" t="s">
        <v>161</v>
      </c>
      <c r="B57" s="13">
        <f>SUM(B58:B59)</f>
        <v>1253</v>
      </c>
      <c r="C57" s="13">
        <f>SUM(C58:C59)</f>
        <v>1693</v>
      </c>
    </row>
    <row r="58" ht="25" customHeight="1" spans="1:3">
      <c r="A58" s="19" t="s">
        <v>162</v>
      </c>
      <c r="B58" s="13">
        <v>1253</v>
      </c>
      <c r="C58" s="13">
        <v>1253</v>
      </c>
    </row>
    <row r="59" ht="25" customHeight="1" spans="1:3">
      <c r="A59" s="19" t="s">
        <v>163</v>
      </c>
      <c r="B59" s="13"/>
      <c r="C59" s="13">
        <v>440</v>
      </c>
    </row>
    <row r="60" ht="25" customHeight="1" spans="1:3">
      <c r="A60" s="18" t="s">
        <v>164</v>
      </c>
      <c r="B60" s="13">
        <f>SUM(B61:B64)</f>
        <v>1737</v>
      </c>
      <c r="C60" s="13">
        <f>SUM(C61:C64)</f>
        <v>1966</v>
      </c>
    </row>
    <row r="61" ht="25" customHeight="1" spans="1:3">
      <c r="A61" s="19" t="s">
        <v>127</v>
      </c>
      <c r="B61" s="13">
        <v>1495</v>
      </c>
      <c r="C61" s="13">
        <v>1687</v>
      </c>
    </row>
    <row r="62" ht="25" customHeight="1" spans="1:3">
      <c r="A62" s="19" t="s">
        <v>128</v>
      </c>
      <c r="B62" s="13">
        <v>140</v>
      </c>
      <c r="C62" s="13">
        <v>140</v>
      </c>
    </row>
    <row r="63" ht="25" customHeight="1" spans="1:3">
      <c r="A63" s="19" t="s">
        <v>131</v>
      </c>
      <c r="B63" s="13">
        <v>102</v>
      </c>
      <c r="C63" s="13">
        <v>120</v>
      </c>
    </row>
    <row r="64" ht="25" customHeight="1" spans="1:3">
      <c r="A64" s="19" t="s">
        <v>165</v>
      </c>
      <c r="B64" s="13"/>
      <c r="C64" s="13">
        <v>19</v>
      </c>
    </row>
    <row r="65" ht="25" customHeight="1" spans="1:3">
      <c r="A65" s="18" t="s">
        <v>166</v>
      </c>
      <c r="B65" s="13">
        <f>SUM(B66:B67)</f>
        <v>185</v>
      </c>
      <c r="C65" s="13">
        <f>SUM(C66:C67)</f>
        <v>185</v>
      </c>
    </row>
    <row r="66" ht="25" customHeight="1" spans="1:3">
      <c r="A66" s="19" t="s">
        <v>128</v>
      </c>
      <c r="B66" s="13">
        <v>50</v>
      </c>
      <c r="C66" s="13">
        <v>50</v>
      </c>
    </row>
    <row r="67" ht="25" customHeight="1" spans="1:3">
      <c r="A67" s="19" t="s">
        <v>168</v>
      </c>
      <c r="B67" s="13">
        <v>135</v>
      </c>
      <c r="C67" s="13">
        <v>135</v>
      </c>
    </row>
    <row r="68" ht="25" customHeight="1" spans="1:3">
      <c r="A68" s="18" t="s">
        <v>169</v>
      </c>
      <c r="B68" s="13">
        <f>SUM(B69:B72)</f>
        <v>1909</v>
      </c>
      <c r="C68" s="13">
        <f>SUM(C69:C72)</f>
        <v>1957</v>
      </c>
    </row>
    <row r="69" ht="25" customHeight="1" spans="1:3">
      <c r="A69" s="19" t="s">
        <v>127</v>
      </c>
      <c r="B69" s="13">
        <v>260</v>
      </c>
      <c r="C69" s="13">
        <v>308</v>
      </c>
    </row>
    <row r="70" ht="25" customHeight="1" spans="1:3">
      <c r="A70" s="19" t="s">
        <v>128</v>
      </c>
      <c r="B70" s="13">
        <v>1320</v>
      </c>
      <c r="C70" s="13">
        <v>1320</v>
      </c>
    </row>
    <row r="71" ht="25" customHeight="1" spans="1:3">
      <c r="A71" s="19" t="s">
        <v>170</v>
      </c>
      <c r="B71" s="13">
        <v>5</v>
      </c>
      <c r="C71" s="13">
        <v>5</v>
      </c>
    </row>
    <row r="72" ht="25" customHeight="1" spans="1:3">
      <c r="A72" s="19" t="s">
        <v>171</v>
      </c>
      <c r="B72" s="13">
        <v>324</v>
      </c>
      <c r="C72" s="13">
        <v>324</v>
      </c>
    </row>
    <row r="73" ht="25" customHeight="1" spans="1:3">
      <c r="A73" s="18" t="s">
        <v>173</v>
      </c>
      <c r="B73" s="13">
        <f>SUM(B74:B76)</f>
        <v>340</v>
      </c>
      <c r="C73" s="13">
        <f>SUM(C74:C76)</f>
        <v>375</v>
      </c>
    </row>
    <row r="74" ht="25" customHeight="1" spans="1:3">
      <c r="A74" s="19" t="s">
        <v>127</v>
      </c>
      <c r="B74" s="13">
        <v>186</v>
      </c>
      <c r="C74" s="13">
        <v>208</v>
      </c>
    </row>
    <row r="75" ht="25" customHeight="1" spans="1:3">
      <c r="A75" s="19" t="s">
        <v>128</v>
      </c>
      <c r="B75" s="13">
        <v>136</v>
      </c>
      <c r="C75" s="13">
        <v>136</v>
      </c>
    </row>
    <row r="76" ht="25" customHeight="1" spans="1:3">
      <c r="A76" s="19" t="s">
        <v>174</v>
      </c>
      <c r="B76" s="13">
        <v>18</v>
      </c>
      <c r="C76" s="13">
        <v>31</v>
      </c>
    </row>
    <row r="77" ht="25" customHeight="1" spans="1:3">
      <c r="A77" s="18" t="s">
        <v>175</v>
      </c>
      <c r="B77" s="13">
        <f>SUM(B78:B80)</f>
        <v>48</v>
      </c>
      <c r="C77" s="13">
        <f>SUM(C78:C80)</f>
        <v>51</v>
      </c>
    </row>
    <row r="78" ht="25" customHeight="1" spans="1:3">
      <c r="A78" s="19" t="s">
        <v>127</v>
      </c>
      <c r="B78" s="13">
        <v>25</v>
      </c>
      <c r="C78" s="13">
        <v>28</v>
      </c>
    </row>
    <row r="79" ht="25" customHeight="1" spans="1:3">
      <c r="A79" s="19" t="s">
        <v>135</v>
      </c>
      <c r="B79" s="13">
        <v>15</v>
      </c>
      <c r="C79" s="13">
        <v>15</v>
      </c>
    </row>
    <row r="80" ht="25" customHeight="1" spans="1:3">
      <c r="A80" s="19" t="s">
        <v>176</v>
      </c>
      <c r="B80" s="13">
        <v>8</v>
      </c>
      <c r="C80" s="13">
        <v>8</v>
      </c>
    </row>
    <row r="81" ht="25" customHeight="1" spans="1:3">
      <c r="A81" s="18" t="s">
        <v>177</v>
      </c>
      <c r="B81" s="13">
        <f>SUM(B82:B85)</f>
        <v>976</v>
      </c>
      <c r="C81" s="13">
        <f>SUM(C82:C85)</f>
        <v>1074</v>
      </c>
    </row>
    <row r="82" ht="25" customHeight="1" spans="1:3">
      <c r="A82" s="19" t="s">
        <v>127</v>
      </c>
      <c r="B82" s="13">
        <v>501</v>
      </c>
      <c r="C82" s="13">
        <v>581</v>
      </c>
    </row>
    <row r="83" ht="25" customHeight="1" spans="1:3">
      <c r="A83" s="19" t="s">
        <v>128</v>
      </c>
      <c r="B83" s="13">
        <v>329</v>
      </c>
      <c r="C83" s="13">
        <v>329</v>
      </c>
    </row>
    <row r="84" ht="25" customHeight="1" spans="1:3">
      <c r="A84" s="19" t="s">
        <v>131</v>
      </c>
      <c r="B84" s="13">
        <v>131</v>
      </c>
      <c r="C84" s="13">
        <v>149</v>
      </c>
    </row>
    <row r="85" ht="25" customHeight="1" spans="1:3">
      <c r="A85" s="19" t="s">
        <v>178</v>
      </c>
      <c r="B85" s="13">
        <v>15</v>
      </c>
      <c r="C85" s="13">
        <v>15</v>
      </c>
    </row>
    <row r="86" ht="25" customHeight="1" spans="1:3">
      <c r="A86" s="18" t="s">
        <v>179</v>
      </c>
      <c r="B86" s="13">
        <f>SUM(B87:B90)</f>
        <v>1763</v>
      </c>
      <c r="C86" s="13">
        <f>SUM(C87:C90)</f>
        <v>1929</v>
      </c>
    </row>
    <row r="87" ht="25" customHeight="1" spans="1:3">
      <c r="A87" s="19" t="s">
        <v>127</v>
      </c>
      <c r="B87" s="13">
        <v>1055</v>
      </c>
      <c r="C87" s="13">
        <v>1178</v>
      </c>
    </row>
    <row r="88" ht="25" customHeight="1" spans="1:3">
      <c r="A88" s="19" t="s">
        <v>128</v>
      </c>
      <c r="B88" s="13">
        <v>141</v>
      </c>
      <c r="C88" s="13">
        <v>141</v>
      </c>
    </row>
    <row r="89" ht="25" customHeight="1" spans="1:3">
      <c r="A89" s="19" t="s">
        <v>180</v>
      </c>
      <c r="B89" s="13">
        <v>434</v>
      </c>
      <c r="C89" s="13">
        <v>434</v>
      </c>
    </row>
    <row r="90" ht="25" customHeight="1" spans="1:3">
      <c r="A90" s="19" t="s">
        <v>131</v>
      </c>
      <c r="B90" s="13">
        <v>133</v>
      </c>
      <c r="C90" s="13">
        <v>176</v>
      </c>
    </row>
    <row r="91" ht="25" customHeight="1" spans="1:3">
      <c r="A91" s="18" t="s">
        <v>181</v>
      </c>
      <c r="B91" s="13">
        <f>SUM(B92:B95)</f>
        <v>1017</v>
      </c>
      <c r="C91" s="13">
        <f>SUM(C92:C95)</f>
        <v>1089</v>
      </c>
    </row>
    <row r="92" ht="25" customHeight="1" spans="1:3">
      <c r="A92" s="19" t="s">
        <v>127</v>
      </c>
      <c r="B92" s="13">
        <v>515</v>
      </c>
      <c r="C92" s="13">
        <v>573</v>
      </c>
    </row>
    <row r="93" ht="25" customHeight="1" spans="1:3">
      <c r="A93" s="19" t="s">
        <v>128</v>
      </c>
      <c r="B93" s="13">
        <v>217</v>
      </c>
      <c r="C93" s="13">
        <v>217</v>
      </c>
    </row>
    <row r="94" ht="25" customHeight="1" spans="1:3">
      <c r="A94" s="19" t="s">
        <v>131</v>
      </c>
      <c r="B94" s="13">
        <v>68</v>
      </c>
      <c r="C94" s="13">
        <v>75</v>
      </c>
    </row>
    <row r="95" ht="25" customHeight="1" spans="1:3">
      <c r="A95" s="19" t="s">
        <v>182</v>
      </c>
      <c r="B95" s="13">
        <v>217</v>
      </c>
      <c r="C95" s="13">
        <v>224</v>
      </c>
    </row>
    <row r="96" ht="25" customHeight="1" spans="1:3">
      <c r="A96" s="18" t="s">
        <v>183</v>
      </c>
      <c r="B96" s="13">
        <f>SUM(B97:B100)</f>
        <v>1418</v>
      </c>
      <c r="C96" s="13">
        <f>SUM(C97:C100)</f>
        <v>1287</v>
      </c>
    </row>
    <row r="97" ht="25" customHeight="1" spans="1:3">
      <c r="A97" s="19" t="s">
        <v>127</v>
      </c>
      <c r="B97" s="13">
        <v>301</v>
      </c>
      <c r="C97" s="13">
        <v>356</v>
      </c>
    </row>
    <row r="98" ht="25" customHeight="1" spans="1:3">
      <c r="A98" s="19" t="s">
        <v>128</v>
      </c>
      <c r="B98" s="13">
        <v>894</v>
      </c>
      <c r="C98" s="13">
        <v>758</v>
      </c>
    </row>
    <row r="99" ht="25" customHeight="1" spans="1:3">
      <c r="A99" s="19" t="s">
        <v>131</v>
      </c>
      <c r="B99" s="13">
        <v>8</v>
      </c>
      <c r="C99" s="13">
        <v>8</v>
      </c>
    </row>
    <row r="100" ht="25" customHeight="1" spans="1:3">
      <c r="A100" s="19" t="s">
        <v>184</v>
      </c>
      <c r="B100" s="13">
        <v>215</v>
      </c>
      <c r="C100" s="13">
        <v>165</v>
      </c>
    </row>
    <row r="101" ht="25" customHeight="1" spans="1:3">
      <c r="A101" s="18" t="s">
        <v>185</v>
      </c>
      <c r="B101" s="13">
        <f>SUM(B102:B107)</f>
        <v>329</v>
      </c>
      <c r="C101" s="13">
        <f>SUM(C102:C107)</f>
        <v>363</v>
      </c>
    </row>
    <row r="102" ht="25" customHeight="1" spans="1:3">
      <c r="A102" s="19" t="s">
        <v>127</v>
      </c>
      <c r="B102" s="13">
        <v>174</v>
      </c>
      <c r="C102" s="13">
        <v>198</v>
      </c>
    </row>
    <row r="103" ht="25" customHeight="1" spans="1:3">
      <c r="A103" s="19" t="s">
        <v>128</v>
      </c>
      <c r="B103" s="13">
        <v>5</v>
      </c>
      <c r="C103" s="13">
        <v>5</v>
      </c>
    </row>
    <row r="104" ht="25" customHeight="1" spans="1:3">
      <c r="A104" s="19" t="s">
        <v>186</v>
      </c>
      <c r="B104" s="13">
        <v>20</v>
      </c>
      <c r="C104" s="13">
        <v>20</v>
      </c>
    </row>
    <row r="105" ht="25" customHeight="1" spans="1:3">
      <c r="A105" s="19" t="s">
        <v>187</v>
      </c>
      <c r="B105" s="13">
        <v>42</v>
      </c>
      <c r="C105" s="13">
        <v>43</v>
      </c>
    </row>
    <row r="106" ht="25" customHeight="1" spans="1:3">
      <c r="A106" s="19" t="s">
        <v>131</v>
      </c>
      <c r="B106" s="13">
        <v>68</v>
      </c>
      <c r="C106" s="13">
        <v>77</v>
      </c>
    </row>
    <row r="107" ht="25" customHeight="1" spans="1:3">
      <c r="A107" s="19" t="s">
        <v>188</v>
      </c>
      <c r="B107" s="13">
        <v>20</v>
      </c>
      <c r="C107" s="13">
        <v>20</v>
      </c>
    </row>
    <row r="108" ht="25" customHeight="1" spans="1:3">
      <c r="A108" s="18" t="s">
        <v>189</v>
      </c>
      <c r="B108" s="13">
        <f>SUM(B109:B110)</f>
        <v>60</v>
      </c>
      <c r="C108" s="13">
        <f>SUM(C109:C110)</f>
        <v>63</v>
      </c>
    </row>
    <row r="109" ht="25" customHeight="1" spans="1:3">
      <c r="A109" s="19" t="s">
        <v>127</v>
      </c>
      <c r="B109" s="13">
        <v>16</v>
      </c>
      <c r="C109" s="13">
        <v>19</v>
      </c>
    </row>
    <row r="110" ht="25" customHeight="1" spans="1:3">
      <c r="A110" s="19" t="s">
        <v>190</v>
      </c>
      <c r="B110" s="13">
        <v>44</v>
      </c>
      <c r="C110" s="13">
        <v>44</v>
      </c>
    </row>
    <row r="111" ht="25" customHeight="1" spans="1:3">
      <c r="A111" s="18" t="s">
        <v>191</v>
      </c>
      <c r="B111" s="13">
        <f>SUM(B112:B118)</f>
        <v>3028</v>
      </c>
      <c r="C111" s="13">
        <f>SUM(C112:C118)</f>
        <v>3311</v>
      </c>
    </row>
    <row r="112" ht="25" customHeight="1" spans="1:3">
      <c r="A112" s="19" t="s">
        <v>127</v>
      </c>
      <c r="B112" s="13">
        <v>1707</v>
      </c>
      <c r="C112" s="13">
        <v>1925</v>
      </c>
    </row>
    <row r="113" ht="25" customHeight="1" spans="1:3">
      <c r="A113" s="19" t="s">
        <v>128</v>
      </c>
      <c r="B113" s="13">
        <v>170</v>
      </c>
      <c r="C113" s="13">
        <v>170</v>
      </c>
    </row>
    <row r="114" ht="25" customHeight="1" spans="1:3">
      <c r="A114" s="19" t="s">
        <v>192</v>
      </c>
      <c r="B114" s="13">
        <v>30</v>
      </c>
      <c r="C114" s="13">
        <v>30</v>
      </c>
    </row>
    <row r="115" ht="25" customHeight="1" spans="1:3">
      <c r="A115" s="19" t="s">
        <v>193</v>
      </c>
      <c r="B115" s="13">
        <v>15</v>
      </c>
      <c r="C115" s="13">
        <v>15</v>
      </c>
    </row>
    <row r="116" ht="25" customHeight="1" spans="1:3">
      <c r="A116" s="19" t="s">
        <v>194</v>
      </c>
      <c r="B116" s="13">
        <v>360</v>
      </c>
      <c r="C116" s="13">
        <v>360</v>
      </c>
    </row>
    <row r="117" ht="25" customHeight="1" spans="1:3">
      <c r="A117" s="19" t="s">
        <v>131</v>
      </c>
      <c r="B117" s="13">
        <v>197</v>
      </c>
      <c r="C117" s="13">
        <v>262</v>
      </c>
    </row>
    <row r="118" ht="25" customHeight="1" spans="1:3">
      <c r="A118" s="19" t="s">
        <v>195</v>
      </c>
      <c r="B118" s="13">
        <v>549</v>
      </c>
      <c r="C118" s="13">
        <v>549</v>
      </c>
    </row>
    <row r="119" ht="25" customHeight="1" spans="1:3">
      <c r="A119" s="18" t="s">
        <v>198</v>
      </c>
      <c r="B119" s="13">
        <f>SUM(B120,B126)</f>
        <v>330</v>
      </c>
      <c r="C119" s="13">
        <f>SUM(C120,C126)</f>
        <v>338</v>
      </c>
    </row>
    <row r="120" ht="25" customHeight="1" spans="1:3">
      <c r="A120" s="18" t="s">
        <v>199</v>
      </c>
      <c r="B120" s="13">
        <f>SUM(B121:B125)</f>
        <v>291</v>
      </c>
      <c r="C120" s="13">
        <f>SUM(C121:C125)</f>
        <v>291</v>
      </c>
    </row>
    <row r="121" ht="25" customHeight="1" spans="1:3">
      <c r="A121" s="19" t="s">
        <v>200</v>
      </c>
      <c r="B121" s="13">
        <v>30</v>
      </c>
      <c r="C121" s="13">
        <v>30</v>
      </c>
    </row>
    <row r="122" ht="25" customHeight="1" spans="1:3">
      <c r="A122" s="19" t="s">
        <v>201</v>
      </c>
      <c r="B122" s="13">
        <v>45</v>
      </c>
      <c r="C122" s="13">
        <v>45</v>
      </c>
    </row>
    <row r="123" ht="25" customHeight="1" spans="1:3">
      <c r="A123" s="19" t="s">
        <v>202</v>
      </c>
      <c r="B123" s="13">
        <v>200</v>
      </c>
      <c r="C123" s="13">
        <v>200</v>
      </c>
    </row>
    <row r="124" ht="25" customHeight="1" spans="1:3">
      <c r="A124" s="19" t="s">
        <v>203</v>
      </c>
      <c r="B124" s="13">
        <v>5</v>
      </c>
      <c r="C124" s="13">
        <v>5</v>
      </c>
    </row>
    <row r="125" ht="25" customHeight="1" spans="1:3">
      <c r="A125" s="19" t="s">
        <v>204</v>
      </c>
      <c r="B125" s="13">
        <v>11</v>
      </c>
      <c r="C125" s="13">
        <v>11</v>
      </c>
    </row>
    <row r="126" ht="25" customHeight="1" spans="1:3">
      <c r="A126" s="18" t="s">
        <v>205</v>
      </c>
      <c r="B126" s="13">
        <f>B127</f>
        <v>39</v>
      </c>
      <c r="C126" s="13">
        <f>C127</f>
        <v>47</v>
      </c>
    </row>
    <row r="127" ht="25" customHeight="1" spans="1:3">
      <c r="A127" s="19" t="s">
        <v>206</v>
      </c>
      <c r="B127" s="13">
        <v>39</v>
      </c>
      <c r="C127" s="13">
        <v>47</v>
      </c>
    </row>
    <row r="128" ht="25" customHeight="1" spans="1:3">
      <c r="A128" s="18" t="s">
        <v>207</v>
      </c>
      <c r="B128" s="13">
        <f>B129+B135+B137+B139+B147</f>
        <v>21677</v>
      </c>
      <c r="C128" s="13">
        <f>C129+C135+C137+C139+C147</f>
        <v>23051</v>
      </c>
    </row>
    <row r="129" ht="25" customHeight="1" spans="1:3">
      <c r="A129" s="18" t="s">
        <v>208</v>
      </c>
      <c r="B129" s="13">
        <f>SUM(B130:B134)</f>
        <v>19287</v>
      </c>
      <c r="C129" s="13">
        <f>SUM(C130:C134)</f>
        <v>20218</v>
      </c>
    </row>
    <row r="130" ht="25" customHeight="1" spans="1:3">
      <c r="A130" s="19" t="s">
        <v>127</v>
      </c>
      <c r="B130" s="13">
        <v>8987</v>
      </c>
      <c r="C130" s="13">
        <v>9844</v>
      </c>
    </row>
    <row r="131" ht="25" customHeight="1" spans="1:3">
      <c r="A131" s="19" t="s">
        <v>128</v>
      </c>
      <c r="B131" s="13">
        <v>140</v>
      </c>
      <c r="C131" s="13">
        <v>140</v>
      </c>
    </row>
    <row r="132" ht="25" customHeight="1" spans="1:3">
      <c r="A132" s="19" t="s">
        <v>209</v>
      </c>
      <c r="B132" s="13">
        <v>3110</v>
      </c>
      <c r="C132" s="13">
        <v>3110</v>
      </c>
    </row>
    <row r="133" ht="25" customHeight="1" spans="1:3">
      <c r="A133" s="19" t="s">
        <v>131</v>
      </c>
      <c r="B133" s="13">
        <v>647</v>
      </c>
      <c r="C133" s="13">
        <v>721</v>
      </c>
    </row>
    <row r="134" ht="25" customHeight="1" spans="1:3">
      <c r="A134" s="19" t="s">
        <v>210</v>
      </c>
      <c r="B134" s="13">
        <v>6403</v>
      </c>
      <c r="C134" s="13">
        <v>6403</v>
      </c>
    </row>
    <row r="135" ht="25" customHeight="1" spans="1:3">
      <c r="A135" s="18" t="s">
        <v>211</v>
      </c>
      <c r="B135" s="13">
        <f>SUM(B136:B136)</f>
        <v>40</v>
      </c>
      <c r="C135" s="13">
        <f>SUM(C136:C136)</f>
        <v>40</v>
      </c>
    </row>
    <row r="136" ht="25" customHeight="1" spans="1:3">
      <c r="A136" s="19" t="s">
        <v>212</v>
      </c>
      <c r="B136" s="13">
        <v>40</v>
      </c>
      <c r="C136" s="13">
        <v>40</v>
      </c>
    </row>
    <row r="137" ht="25" customHeight="1" spans="1:3">
      <c r="A137" s="18" t="s">
        <v>213</v>
      </c>
      <c r="B137" s="13">
        <f>SUM(B138:B138)</f>
        <v>0</v>
      </c>
      <c r="C137" s="13">
        <f>SUM(C138:C138)</f>
        <v>300</v>
      </c>
    </row>
    <row r="138" ht="25" customHeight="1" spans="1:3">
      <c r="A138" s="19" t="s">
        <v>214</v>
      </c>
      <c r="B138" s="13"/>
      <c r="C138" s="13">
        <v>300</v>
      </c>
    </row>
    <row r="139" ht="25" customHeight="1" spans="1:3">
      <c r="A139" s="18" t="s">
        <v>216</v>
      </c>
      <c r="B139" s="13">
        <f>SUM(B140:B146)</f>
        <v>1321</v>
      </c>
      <c r="C139" s="13">
        <f>SUM(C140:C146)</f>
        <v>1404</v>
      </c>
    </row>
    <row r="140" ht="25" customHeight="1" spans="1:3">
      <c r="A140" s="19" t="s">
        <v>127</v>
      </c>
      <c r="B140" s="13">
        <v>870</v>
      </c>
      <c r="C140" s="13">
        <v>941</v>
      </c>
    </row>
    <row r="141" ht="25" customHeight="1" spans="1:3">
      <c r="A141" s="19" t="s">
        <v>217</v>
      </c>
      <c r="B141" s="13">
        <v>33</v>
      </c>
      <c r="C141" s="13">
        <v>33</v>
      </c>
    </row>
    <row r="142" ht="25" customHeight="1" spans="1:3">
      <c r="A142" s="19" t="s">
        <v>218</v>
      </c>
      <c r="B142" s="13">
        <v>45</v>
      </c>
      <c r="C142" s="13">
        <v>45</v>
      </c>
    </row>
    <row r="143" ht="25" customHeight="1" spans="1:3">
      <c r="A143" s="19" t="s">
        <v>219</v>
      </c>
      <c r="B143" s="13">
        <v>61</v>
      </c>
      <c r="C143" s="13">
        <v>61</v>
      </c>
    </row>
    <row r="144" ht="25" customHeight="1" spans="1:3">
      <c r="A144" s="19" t="s">
        <v>220</v>
      </c>
      <c r="B144" s="13">
        <v>146</v>
      </c>
      <c r="C144" s="13">
        <v>146</v>
      </c>
    </row>
    <row r="145" ht="25" customHeight="1" spans="1:3">
      <c r="A145" s="19" t="s">
        <v>131</v>
      </c>
      <c r="B145" s="13">
        <v>17</v>
      </c>
      <c r="C145" s="13">
        <v>29</v>
      </c>
    </row>
    <row r="146" ht="25" customHeight="1" spans="1:3">
      <c r="A146" s="19" t="s">
        <v>221</v>
      </c>
      <c r="B146" s="13">
        <v>149</v>
      </c>
      <c r="C146" s="13">
        <v>149</v>
      </c>
    </row>
    <row r="147" ht="25" customHeight="1" spans="1:3">
      <c r="A147" s="18" t="s">
        <v>222</v>
      </c>
      <c r="B147" s="13">
        <f>SUM(B148:B148)</f>
        <v>1029</v>
      </c>
      <c r="C147" s="13">
        <f>SUM(C148:C148)</f>
        <v>1089</v>
      </c>
    </row>
    <row r="148" ht="25" customHeight="1" spans="1:3">
      <c r="A148" s="19" t="s">
        <v>223</v>
      </c>
      <c r="B148" s="13">
        <v>1029</v>
      </c>
      <c r="C148" s="13">
        <v>1089</v>
      </c>
    </row>
    <row r="149" ht="25" customHeight="1" spans="1:3">
      <c r="A149" s="18" t="s">
        <v>224</v>
      </c>
      <c r="B149" s="13">
        <f>B150+B153+B159+B161+B163+B166+B168</f>
        <v>79206</v>
      </c>
      <c r="C149" s="13">
        <f>C150+C153+C159+C161+C163+C166+C168</f>
        <v>86675</v>
      </c>
    </row>
    <row r="150" ht="25" customHeight="1" spans="1:3">
      <c r="A150" s="18" t="s">
        <v>225</v>
      </c>
      <c r="B150" s="13">
        <f>SUM(B151:B152)</f>
        <v>14212</v>
      </c>
      <c r="C150" s="13">
        <f>SUM(C151:C152)</f>
        <v>7588</v>
      </c>
    </row>
    <row r="151" ht="25" customHeight="1" spans="1:3">
      <c r="A151" s="19" t="s">
        <v>127</v>
      </c>
      <c r="B151" s="13">
        <v>228</v>
      </c>
      <c r="C151" s="13">
        <v>259</v>
      </c>
    </row>
    <row r="152" ht="25" customHeight="1" spans="1:3">
      <c r="A152" s="19" t="s">
        <v>226</v>
      </c>
      <c r="B152" s="13">
        <v>13984</v>
      </c>
      <c r="C152" s="13">
        <v>7329</v>
      </c>
    </row>
    <row r="153" ht="25" customHeight="1" spans="1:3">
      <c r="A153" s="18" t="s">
        <v>227</v>
      </c>
      <c r="B153" s="13">
        <f>SUM(B154:B158)</f>
        <v>49218</v>
      </c>
      <c r="C153" s="13">
        <f>SUM(C154:C158)</f>
        <v>60236</v>
      </c>
    </row>
    <row r="154" ht="25" customHeight="1" spans="1:3">
      <c r="A154" s="19" t="s">
        <v>228</v>
      </c>
      <c r="B154" s="13">
        <v>6801</v>
      </c>
      <c r="C154" s="13">
        <v>8519</v>
      </c>
    </row>
    <row r="155" ht="25" customHeight="1" spans="1:3">
      <c r="A155" s="19" t="s">
        <v>229</v>
      </c>
      <c r="B155" s="13">
        <v>18470</v>
      </c>
      <c r="C155" s="13">
        <v>21961</v>
      </c>
    </row>
    <row r="156" ht="25" customHeight="1" spans="1:3">
      <c r="A156" s="19" t="s">
        <v>230</v>
      </c>
      <c r="B156" s="13">
        <v>9429</v>
      </c>
      <c r="C156" s="13">
        <v>10894</v>
      </c>
    </row>
    <row r="157" ht="25" customHeight="1" spans="1:3">
      <c r="A157" s="19" t="s">
        <v>231</v>
      </c>
      <c r="B157" s="13">
        <v>8949</v>
      </c>
      <c r="C157" s="13">
        <v>9880</v>
      </c>
    </row>
    <row r="158" ht="25" customHeight="1" spans="1:3">
      <c r="A158" s="19" t="s">
        <v>232</v>
      </c>
      <c r="B158" s="13">
        <v>5569</v>
      </c>
      <c r="C158" s="13">
        <v>8982</v>
      </c>
    </row>
    <row r="159" ht="25" customHeight="1" spans="1:3">
      <c r="A159" s="18" t="s">
        <v>233</v>
      </c>
      <c r="B159" s="13">
        <f>B160</f>
        <v>5870</v>
      </c>
      <c r="C159" s="13">
        <f>C160</f>
        <v>6609</v>
      </c>
    </row>
    <row r="160" ht="25" customHeight="1" spans="1:3">
      <c r="A160" s="19" t="s">
        <v>234</v>
      </c>
      <c r="B160" s="13">
        <v>5870</v>
      </c>
      <c r="C160" s="13">
        <v>6609</v>
      </c>
    </row>
    <row r="161" ht="25" customHeight="1" spans="1:3">
      <c r="A161" s="18" t="s">
        <v>235</v>
      </c>
      <c r="B161" s="13">
        <f>SUM(B162:B162)</f>
        <v>66</v>
      </c>
      <c r="C161" s="13">
        <f>SUM(C162:C162)</f>
        <v>167</v>
      </c>
    </row>
    <row r="162" ht="25" customHeight="1" spans="1:3">
      <c r="A162" s="19" t="s">
        <v>236</v>
      </c>
      <c r="B162" s="13">
        <v>66</v>
      </c>
      <c r="C162" s="13">
        <v>167</v>
      </c>
    </row>
    <row r="163" ht="25" customHeight="1" spans="1:3">
      <c r="A163" s="18" t="s">
        <v>237</v>
      </c>
      <c r="B163" s="13">
        <f>SUM(B164:B165)</f>
        <v>1293</v>
      </c>
      <c r="C163" s="13">
        <f>SUM(C164:C165)</f>
        <v>1424</v>
      </c>
    </row>
    <row r="164" ht="25" customHeight="1" spans="1:3">
      <c r="A164" s="19" t="s">
        <v>238</v>
      </c>
      <c r="B164" s="13">
        <v>1048</v>
      </c>
      <c r="C164" s="13">
        <v>1151</v>
      </c>
    </row>
    <row r="165" ht="25" customHeight="1" spans="1:3">
      <c r="A165" s="19" t="s">
        <v>239</v>
      </c>
      <c r="B165" s="13">
        <v>245</v>
      </c>
      <c r="C165" s="13">
        <v>273</v>
      </c>
    </row>
    <row r="166" ht="25" customHeight="1" spans="1:3">
      <c r="A166" s="18" t="s">
        <v>240</v>
      </c>
      <c r="B166" s="13">
        <f>SUM(B167:B167)</f>
        <v>3500</v>
      </c>
      <c r="C166" s="13">
        <f>SUM(C167:C167)</f>
        <v>4108</v>
      </c>
    </row>
    <row r="167" ht="25" customHeight="1" spans="1:3">
      <c r="A167" s="19" t="s">
        <v>241</v>
      </c>
      <c r="B167" s="13">
        <v>3500</v>
      </c>
      <c r="C167" s="13">
        <v>4108</v>
      </c>
    </row>
    <row r="168" ht="25" customHeight="1" spans="1:3">
      <c r="A168" s="18" t="s">
        <v>242</v>
      </c>
      <c r="B168" s="13">
        <f>B169</f>
        <v>5047</v>
      </c>
      <c r="C168" s="13">
        <f>C169</f>
        <v>6543</v>
      </c>
    </row>
    <row r="169" ht="25" customHeight="1" spans="1:3">
      <c r="A169" s="19" t="s">
        <v>243</v>
      </c>
      <c r="B169" s="13">
        <v>5047</v>
      </c>
      <c r="C169" s="13">
        <v>6543</v>
      </c>
    </row>
    <row r="170" ht="25" customHeight="1" spans="1:3">
      <c r="A170" s="18" t="s">
        <v>244</v>
      </c>
      <c r="B170" s="13">
        <f>SUM(B171,B174,B176,B178,B180,B182)</f>
        <v>7606</v>
      </c>
      <c r="C170" s="13">
        <f>SUM(C171,C174,C176,C178,C180,C182)</f>
        <v>12808</v>
      </c>
    </row>
    <row r="171" ht="25" customHeight="1" spans="1:3">
      <c r="A171" s="18" t="s">
        <v>245</v>
      </c>
      <c r="B171" s="13">
        <f>SUM(B172:B173)</f>
        <v>728</v>
      </c>
      <c r="C171" s="13">
        <f>SUM(C172:C173)</f>
        <v>835</v>
      </c>
    </row>
    <row r="172" ht="25" customHeight="1" spans="1:3">
      <c r="A172" s="19" t="s">
        <v>127</v>
      </c>
      <c r="B172" s="13">
        <v>563</v>
      </c>
      <c r="C172" s="13">
        <v>658</v>
      </c>
    </row>
    <row r="173" ht="25" customHeight="1" spans="1:3">
      <c r="A173" s="19" t="s">
        <v>246</v>
      </c>
      <c r="B173" s="13">
        <v>165</v>
      </c>
      <c r="C173" s="13">
        <v>177</v>
      </c>
    </row>
    <row r="174" ht="25" customHeight="1" spans="1:3">
      <c r="A174" s="18" t="s">
        <v>247</v>
      </c>
      <c r="B174" s="13">
        <f t="shared" ref="B174:B178" si="0">SUM(B175:B175)</f>
        <v>1021</v>
      </c>
      <c r="C174" s="13">
        <f t="shared" ref="C174:C178" si="1">SUM(C175:C175)</f>
        <v>1121</v>
      </c>
    </row>
    <row r="175" ht="25" customHeight="1" spans="1:3">
      <c r="A175" s="19" t="s">
        <v>248</v>
      </c>
      <c r="B175" s="13">
        <v>1021</v>
      </c>
      <c r="C175" s="13">
        <v>1121</v>
      </c>
    </row>
    <row r="176" ht="25" customHeight="1" spans="1:3">
      <c r="A176" s="18" t="s">
        <v>249</v>
      </c>
      <c r="B176" s="13">
        <f t="shared" si="0"/>
        <v>3056</v>
      </c>
      <c r="C176" s="13">
        <f t="shared" si="1"/>
        <v>8051</v>
      </c>
    </row>
    <row r="177" ht="25" customHeight="1" spans="1:3">
      <c r="A177" s="19" t="s">
        <v>250</v>
      </c>
      <c r="B177" s="13">
        <v>3056</v>
      </c>
      <c r="C177" s="13">
        <v>8051</v>
      </c>
    </row>
    <row r="178" ht="25" customHeight="1" spans="1:3">
      <c r="A178" s="18" t="s">
        <v>251</v>
      </c>
      <c r="B178" s="13">
        <f t="shared" si="0"/>
        <v>2567</v>
      </c>
      <c r="C178" s="13">
        <f t="shared" si="1"/>
        <v>2567</v>
      </c>
    </row>
    <row r="179" ht="25" customHeight="1" spans="1:3">
      <c r="A179" s="19" t="s">
        <v>252</v>
      </c>
      <c r="B179" s="13">
        <v>2567</v>
      </c>
      <c r="C179" s="13">
        <v>2567</v>
      </c>
    </row>
    <row r="180" ht="25" customHeight="1" spans="1:3">
      <c r="A180" s="18" t="s">
        <v>253</v>
      </c>
      <c r="B180" s="13">
        <f>SUM(B181:B181)</f>
        <v>39</v>
      </c>
      <c r="C180" s="13">
        <f>SUM(C181:C181)</f>
        <v>39</v>
      </c>
    </row>
    <row r="181" ht="25" customHeight="1" spans="1:3">
      <c r="A181" s="19" t="s">
        <v>254</v>
      </c>
      <c r="B181" s="13">
        <v>39</v>
      </c>
      <c r="C181" s="13">
        <v>39</v>
      </c>
    </row>
    <row r="182" ht="25" customHeight="1" spans="1:3">
      <c r="A182" s="18" t="s">
        <v>255</v>
      </c>
      <c r="B182" s="13">
        <f>SUM(B183:B183)</f>
        <v>195</v>
      </c>
      <c r="C182" s="13">
        <f>SUM(C183:C183)</f>
        <v>195</v>
      </c>
    </row>
    <row r="183" ht="25" customHeight="1" spans="1:3">
      <c r="A183" s="19" t="s">
        <v>256</v>
      </c>
      <c r="B183" s="13">
        <v>195</v>
      </c>
      <c r="C183" s="13">
        <v>195</v>
      </c>
    </row>
    <row r="184" ht="25" customHeight="1" spans="1:3">
      <c r="A184" s="18" t="s">
        <v>257</v>
      </c>
      <c r="B184" s="13">
        <f>SUM(B185,B195,B199,B204,B208,B206)</f>
        <v>9360</v>
      </c>
      <c r="C184" s="13">
        <f>SUM(C185,C195,C199,C204,C208,C206)</f>
        <v>10087</v>
      </c>
    </row>
    <row r="185" ht="25" customHeight="1" spans="1:3">
      <c r="A185" s="18" t="s">
        <v>258</v>
      </c>
      <c r="B185" s="13">
        <f>SUM(B186:B194)</f>
        <v>1977</v>
      </c>
      <c r="C185" s="13">
        <f>SUM(C186:C194)</f>
        <v>2142</v>
      </c>
    </row>
    <row r="186" ht="25" customHeight="1" spans="1:3">
      <c r="A186" s="19" t="s">
        <v>127</v>
      </c>
      <c r="B186" s="13">
        <v>300</v>
      </c>
      <c r="C186" s="13">
        <v>345</v>
      </c>
    </row>
    <row r="187" ht="25" customHeight="1" spans="1:3">
      <c r="A187" s="19" t="s">
        <v>128</v>
      </c>
      <c r="B187" s="13">
        <v>53</v>
      </c>
      <c r="C187" s="13">
        <v>53</v>
      </c>
    </row>
    <row r="188" ht="25" customHeight="1" spans="1:3">
      <c r="A188" s="19" t="s">
        <v>259</v>
      </c>
      <c r="B188" s="13">
        <v>578</v>
      </c>
      <c r="C188" s="13">
        <v>627</v>
      </c>
    </row>
    <row r="189" ht="25" customHeight="1" spans="1:3">
      <c r="A189" s="19" t="s">
        <v>260</v>
      </c>
      <c r="B189" s="13">
        <v>80</v>
      </c>
      <c r="C189" s="13">
        <v>80</v>
      </c>
    </row>
    <row r="190" ht="25" customHeight="1" spans="1:3">
      <c r="A190" s="19" t="s">
        <v>261</v>
      </c>
      <c r="B190" s="13">
        <v>715</v>
      </c>
      <c r="C190" s="13">
        <v>764</v>
      </c>
    </row>
    <row r="191" ht="25" customHeight="1" spans="1:3">
      <c r="A191" s="19" t="s">
        <v>262</v>
      </c>
      <c r="B191" s="13">
        <v>40</v>
      </c>
      <c r="C191" s="13">
        <v>40</v>
      </c>
    </row>
    <row r="192" ht="25" customHeight="1" spans="1:3">
      <c r="A192" s="19" t="s">
        <v>263</v>
      </c>
      <c r="B192" s="13">
        <v>85</v>
      </c>
      <c r="C192" s="13">
        <v>107</v>
      </c>
    </row>
    <row r="193" ht="25" customHeight="1" spans="1:3">
      <c r="A193" s="19" t="s">
        <v>264</v>
      </c>
      <c r="B193" s="13">
        <v>50</v>
      </c>
      <c r="C193" s="13">
        <v>50</v>
      </c>
    </row>
    <row r="194" ht="25" customHeight="1" spans="1:3">
      <c r="A194" s="19" t="s">
        <v>266</v>
      </c>
      <c r="B194" s="13">
        <v>76</v>
      </c>
      <c r="C194" s="13">
        <v>76</v>
      </c>
    </row>
    <row r="195" ht="25" customHeight="1" spans="1:3">
      <c r="A195" s="18" t="s">
        <v>267</v>
      </c>
      <c r="B195" s="13">
        <f>SUM(B196:B198)</f>
        <v>4664</v>
      </c>
      <c r="C195" s="13">
        <f>SUM(C196:C198)</f>
        <v>5154</v>
      </c>
    </row>
    <row r="196" ht="25" customHeight="1" spans="1:3">
      <c r="A196" s="19" t="s">
        <v>269</v>
      </c>
      <c r="B196" s="13">
        <v>2931</v>
      </c>
      <c r="C196" s="13">
        <v>3168</v>
      </c>
    </row>
    <row r="197" ht="25" customHeight="1" spans="1:3">
      <c r="A197" s="19" t="s">
        <v>270</v>
      </c>
      <c r="B197" s="13">
        <v>1521</v>
      </c>
      <c r="C197" s="13">
        <v>1762</v>
      </c>
    </row>
    <row r="198" ht="25" customHeight="1" spans="1:3">
      <c r="A198" s="19" t="s">
        <v>271</v>
      </c>
      <c r="B198" s="13">
        <v>212</v>
      </c>
      <c r="C198" s="13">
        <v>224</v>
      </c>
    </row>
    <row r="199" ht="25" customHeight="1" spans="1:3">
      <c r="A199" s="18" t="s">
        <v>272</v>
      </c>
      <c r="B199" s="13">
        <f>SUM(B200:B203)</f>
        <v>1418</v>
      </c>
      <c r="C199" s="13">
        <f>SUM(C200:C203)</f>
        <v>1451</v>
      </c>
    </row>
    <row r="200" ht="25" customHeight="1" spans="1:3">
      <c r="A200" s="19" t="s">
        <v>273</v>
      </c>
      <c r="B200" s="13">
        <v>80</v>
      </c>
      <c r="C200" s="13">
        <v>80</v>
      </c>
    </row>
    <row r="201" ht="25" customHeight="1" spans="1:3">
      <c r="A201" s="19" t="s">
        <v>274</v>
      </c>
      <c r="B201" s="13">
        <v>170</v>
      </c>
      <c r="C201" s="13">
        <v>170</v>
      </c>
    </row>
    <row r="202" ht="25" customHeight="1" spans="1:3">
      <c r="A202" s="19" t="s">
        <v>275</v>
      </c>
      <c r="B202" s="13">
        <v>335</v>
      </c>
      <c r="C202" s="13">
        <v>335</v>
      </c>
    </row>
    <row r="203" ht="25" customHeight="1" spans="1:3">
      <c r="A203" s="19" t="s">
        <v>276</v>
      </c>
      <c r="B203" s="13">
        <v>833</v>
      </c>
      <c r="C203" s="13">
        <v>866</v>
      </c>
    </row>
    <row r="204" ht="25" customHeight="1" spans="1:3">
      <c r="A204" s="18" t="s">
        <v>277</v>
      </c>
      <c r="B204" s="13">
        <f>SUM(B205:B205)</f>
        <v>883</v>
      </c>
      <c r="C204" s="13">
        <f>SUM(C205:C205)</f>
        <v>922</v>
      </c>
    </row>
    <row r="205" ht="25" customHeight="1" spans="1:3">
      <c r="A205" s="19" t="s">
        <v>278</v>
      </c>
      <c r="B205" s="13">
        <v>883</v>
      </c>
      <c r="C205" s="13">
        <v>922</v>
      </c>
    </row>
    <row r="206" ht="25" customHeight="1" spans="1:3">
      <c r="A206" s="18" t="s">
        <v>279</v>
      </c>
      <c r="B206" s="13">
        <f>SUM(B207:B207)</f>
        <v>149</v>
      </c>
      <c r="C206" s="13">
        <f>SUM(C207:C207)</f>
        <v>149</v>
      </c>
    </row>
    <row r="207" ht="25" customHeight="1" spans="1:3">
      <c r="A207" s="19" t="s">
        <v>280</v>
      </c>
      <c r="B207" s="13">
        <v>149</v>
      </c>
      <c r="C207" s="13">
        <v>149</v>
      </c>
    </row>
    <row r="208" ht="25" customHeight="1" spans="1:3">
      <c r="A208" s="18" t="s">
        <v>281</v>
      </c>
      <c r="B208" s="13">
        <f>SUM(B209:B210)</f>
        <v>269</v>
      </c>
      <c r="C208" s="13">
        <f>SUM(C209:C210)</f>
        <v>269</v>
      </c>
    </row>
    <row r="209" ht="25" customHeight="1" spans="1:3">
      <c r="A209" s="19" t="s">
        <v>282</v>
      </c>
      <c r="B209" s="13">
        <v>62</v>
      </c>
      <c r="C209" s="13">
        <v>62</v>
      </c>
    </row>
    <row r="210" ht="25" customHeight="1" spans="1:3">
      <c r="A210" s="19" t="s">
        <v>283</v>
      </c>
      <c r="B210" s="13">
        <v>207</v>
      </c>
      <c r="C210" s="13">
        <v>207</v>
      </c>
    </row>
    <row r="211" ht="25" customHeight="1" spans="1:3">
      <c r="A211" s="18" t="s">
        <v>284</v>
      </c>
      <c r="B211" s="13">
        <f>SUM(B212,B220,B226,B233,B235,B239,B241,B247,B251,B254,B257,B260,B263,B265,B273,B267)</f>
        <v>38579</v>
      </c>
      <c r="C211" s="13">
        <f>SUM(C212,C220,C226,C233,C235,C239,C241,C247,C251,C254,C257,C260,C263,C265,C273,C267)</f>
        <v>39414</v>
      </c>
    </row>
    <row r="212" ht="25" customHeight="1" spans="1:3">
      <c r="A212" s="18" t="s">
        <v>285</v>
      </c>
      <c r="B212" s="13">
        <f>SUM(B213:B219)</f>
        <v>2033</v>
      </c>
      <c r="C212" s="13">
        <f>SUM(C213:C219)</f>
        <v>2175</v>
      </c>
    </row>
    <row r="213" ht="25" customHeight="1" spans="1:3">
      <c r="A213" s="19" t="s">
        <v>127</v>
      </c>
      <c r="B213" s="13">
        <v>513</v>
      </c>
      <c r="C213" s="13">
        <v>586</v>
      </c>
    </row>
    <row r="214" ht="25" customHeight="1" spans="1:3">
      <c r="A214" s="19" t="s">
        <v>128</v>
      </c>
      <c r="B214" s="13">
        <v>131</v>
      </c>
      <c r="C214" s="13">
        <v>131</v>
      </c>
    </row>
    <row r="215" ht="25" customHeight="1" spans="1:3">
      <c r="A215" s="19" t="s">
        <v>286</v>
      </c>
      <c r="B215" s="13">
        <v>63</v>
      </c>
      <c r="C215" s="13">
        <v>63</v>
      </c>
    </row>
    <row r="216" ht="25" customHeight="1" spans="1:3">
      <c r="A216" s="19" t="s">
        <v>287</v>
      </c>
      <c r="B216" s="13">
        <v>101</v>
      </c>
      <c r="C216" s="13">
        <v>111</v>
      </c>
    </row>
    <row r="217" ht="25" customHeight="1" spans="1:3">
      <c r="A217" s="19" t="s">
        <v>288</v>
      </c>
      <c r="B217" s="13">
        <v>287</v>
      </c>
      <c r="C217" s="13">
        <v>319</v>
      </c>
    </row>
    <row r="218" ht="25" customHeight="1" spans="1:3">
      <c r="A218" s="19" t="s">
        <v>289</v>
      </c>
      <c r="B218" s="13">
        <v>153</v>
      </c>
      <c r="C218" s="13">
        <v>171</v>
      </c>
    </row>
    <row r="219" ht="25" customHeight="1" spans="1:3">
      <c r="A219" s="19" t="s">
        <v>290</v>
      </c>
      <c r="B219" s="13">
        <v>785</v>
      </c>
      <c r="C219" s="13">
        <v>794</v>
      </c>
    </row>
    <row r="220" ht="25" customHeight="1" spans="1:3">
      <c r="A220" s="18" t="s">
        <v>291</v>
      </c>
      <c r="B220" s="13">
        <f>SUM(B221:B225)</f>
        <v>4019</v>
      </c>
      <c r="C220" s="13">
        <f>SUM(C221:C225)</f>
        <v>4058</v>
      </c>
    </row>
    <row r="221" ht="25" customHeight="1" spans="1:3">
      <c r="A221" s="19" t="s">
        <v>127</v>
      </c>
      <c r="B221" s="13">
        <v>105</v>
      </c>
      <c r="C221" s="13">
        <v>113</v>
      </c>
    </row>
    <row r="222" ht="25" customHeight="1" spans="1:3">
      <c r="A222" s="19" t="s">
        <v>292</v>
      </c>
      <c r="B222" s="13">
        <v>344</v>
      </c>
      <c r="C222" s="13">
        <v>344</v>
      </c>
    </row>
    <row r="223" ht="25" customHeight="1" spans="1:3">
      <c r="A223" s="19" t="s">
        <v>293</v>
      </c>
      <c r="B223" s="13">
        <v>22</v>
      </c>
      <c r="C223" s="13">
        <v>22</v>
      </c>
    </row>
    <row r="224" ht="25" customHeight="1" spans="1:3">
      <c r="A224" s="19" t="s">
        <v>294</v>
      </c>
      <c r="B224" s="13">
        <v>2953</v>
      </c>
      <c r="C224" s="13">
        <v>2953</v>
      </c>
    </row>
    <row r="225" ht="25" customHeight="1" spans="1:3">
      <c r="A225" s="19" t="s">
        <v>295</v>
      </c>
      <c r="B225" s="13">
        <v>595</v>
      </c>
      <c r="C225" s="13">
        <v>626</v>
      </c>
    </row>
    <row r="226" ht="25" customHeight="1" spans="1:3">
      <c r="A226" s="18" t="s">
        <v>296</v>
      </c>
      <c r="B226" s="13">
        <f>SUM(B227:B232)</f>
        <v>22212</v>
      </c>
      <c r="C226" s="13">
        <f>SUM(C227:C232)</f>
        <v>22905</v>
      </c>
    </row>
    <row r="227" ht="25" customHeight="1" spans="1:3">
      <c r="A227" s="19" t="s">
        <v>297</v>
      </c>
      <c r="B227" s="13">
        <v>2195</v>
      </c>
      <c r="C227" s="13">
        <v>2538</v>
      </c>
    </row>
    <row r="228" ht="25" customHeight="1" spans="1:3">
      <c r="A228" s="19" t="s">
        <v>298</v>
      </c>
      <c r="B228" s="13">
        <v>1555</v>
      </c>
      <c r="C228" s="13">
        <v>1654</v>
      </c>
    </row>
    <row r="229" ht="25" customHeight="1" spans="1:3">
      <c r="A229" s="19" t="s">
        <v>300</v>
      </c>
      <c r="B229" s="13">
        <v>4286</v>
      </c>
      <c r="C229" s="13">
        <v>4191</v>
      </c>
    </row>
    <row r="230" ht="25" customHeight="1" spans="1:3">
      <c r="A230" s="19" t="s">
        <v>301</v>
      </c>
      <c r="B230" s="13">
        <v>5276</v>
      </c>
      <c r="C230" s="13">
        <v>5622</v>
      </c>
    </row>
    <row r="231" ht="25" customHeight="1" spans="1:3">
      <c r="A231" s="19" t="s">
        <v>302</v>
      </c>
      <c r="B231" s="13">
        <v>8000</v>
      </c>
      <c r="C231" s="13">
        <v>8000</v>
      </c>
    </row>
    <row r="232" ht="25" customHeight="1" spans="1:3">
      <c r="A232" s="19" t="s">
        <v>303</v>
      </c>
      <c r="B232" s="13">
        <v>900</v>
      </c>
      <c r="C232" s="13">
        <v>900</v>
      </c>
    </row>
    <row r="233" ht="25" customHeight="1" spans="1:3">
      <c r="A233" s="18" t="s">
        <v>304</v>
      </c>
      <c r="B233" s="13">
        <f>SUM(B234:B234)</f>
        <v>411</v>
      </c>
      <c r="C233" s="13">
        <f>SUM(C234:C234)</f>
        <v>302</v>
      </c>
    </row>
    <row r="234" ht="25" customHeight="1" spans="1:3">
      <c r="A234" s="19" t="s">
        <v>305</v>
      </c>
      <c r="B234" s="13">
        <v>411</v>
      </c>
      <c r="C234" s="13">
        <v>302</v>
      </c>
    </row>
    <row r="235" ht="25" customHeight="1" spans="1:3">
      <c r="A235" s="18" t="s">
        <v>306</v>
      </c>
      <c r="B235" s="13">
        <f>SUM(B236:B238)</f>
        <v>15</v>
      </c>
      <c r="C235" s="13">
        <f>SUM(C236:C238)</f>
        <v>775</v>
      </c>
    </row>
    <row r="236" ht="25" customHeight="1" spans="1:3">
      <c r="A236" s="19" t="s">
        <v>307</v>
      </c>
      <c r="B236" s="13"/>
      <c r="C236" s="13">
        <v>39</v>
      </c>
    </row>
    <row r="237" ht="25" customHeight="1" spans="1:3">
      <c r="A237" s="19" t="s">
        <v>308</v>
      </c>
      <c r="B237" s="13"/>
      <c r="C237" s="13">
        <v>203</v>
      </c>
    </row>
    <row r="238" ht="25" customHeight="1" spans="1:3">
      <c r="A238" s="19" t="s">
        <v>309</v>
      </c>
      <c r="B238" s="13">
        <v>15</v>
      </c>
      <c r="C238" s="13">
        <v>533</v>
      </c>
    </row>
    <row r="239" ht="25" customHeight="1" spans="1:3">
      <c r="A239" s="18" t="s">
        <v>310</v>
      </c>
      <c r="B239" s="13">
        <f>B240</f>
        <v>0</v>
      </c>
      <c r="C239" s="13">
        <f>C240</f>
        <v>286</v>
      </c>
    </row>
    <row r="240" ht="25" customHeight="1" spans="1:3">
      <c r="A240" s="19" t="s">
        <v>311</v>
      </c>
      <c r="B240" s="13"/>
      <c r="C240" s="13">
        <v>286</v>
      </c>
    </row>
    <row r="241" ht="25" customHeight="1" spans="1:3">
      <c r="A241" s="18" t="s">
        <v>312</v>
      </c>
      <c r="B241" s="13">
        <f>SUM(B242:B246)</f>
        <v>3431</v>
      </c>
      <c r="C241" s="13">
        <f>SUM(C242:C246)</f>
        <v>3431</v>
      </c>
    </row>
    <row r="242" ht="25" customHeight="1" spans="1:3">
      <c r="A242" s="19" t="s">
        <v>313</v>
      </c>
      <c r="B242" s="13">
        <v>56</v>
      </c>
      <c r="C242" s="13">
        <v>56</v>
      </c>
    </row>
    <row r="243" ht="25" customHeight="1" spans="1:3">
      <c r="A243" s="19" t="s">
        <v>314</v>
      </c>
      <c r="B243" s="13">
        <v>1189</v>
      </c>
      <c r="C243" s="13">
        <v>1189</v>
      </c>
    </row>
    <row r="244" ht="25" customHeight="1" spans="1:3">
      <c r="A244" s="19" t="s">
        <v>315</v>
      </c>
      <c r="B244" s="13">
        <v>300</v>
      </c>
      <c r="C244" s="13">
        <v>300</v>
      </c>
    </row>
    <row r="245" ht="25" customHeight="1" spans="1:3">
      <c r="A245" s="19" t="s">
        <v>316</v>
      </c>
      <c r="B245" s="13">
        <v>1586</v>
      </c>
      <c r="C245" s="13">
        <v>1586</v>
      </c>
    </row>
    <row r="246" ht="25" customHeight="1" spans="1:3">
      <c r="A246" s="19" t="s">
        <v>317</v>
      </c>
      <c r="B246" s="13">
        <v>300</v>
      </c>
      <c r="C246" s="13">
        <v>300</v>
      </c>
    </row>
    <row r="247" ht="25" customHeight="1" spans="1:3">
      <c r="A247" s="18" t="s">
        <v>318</v>
      </c>
      <c r="B247" s="13">
        <f>SUM(B248:B250)</f>
        <v>852</v>
      </c>
      <c r="C247" s="13">
        <f>SUM(C248:C250)</f>
        <v>864</v>
      </c>
    </row>
    <row r="248" ht="25" customHeight="1" spans="1:3">
      <c r="A248" s="19" t="s">
        <v>127</v>
      </c>
      <c r="B248" s="13">
        <v>112</v>
      </c>
      <c r="C248" s="13">
        <v>120</v>
      </c>
    </row>
    <row r="249" ht="25" customHeight="1" spans="1:3">
      <c r="A249" s="19" t="s">
        <v>319</v>
      </c>
      <c r="B249" s="13">
        <v>325</v>
      </c>
      <c r="C249" s="13">
        <v>325</v>
      </c>
    </row>
    <row r="250" ht="25" customHeight="1" spans="1:3">
      <c r="A250" s="19" t="s">
        <v>320</v>
      </c>
      <c r="B250" s="13">
        <v>415</v>
      </c>
      <c r="C250" s="13">
        <v>419</v>
      </c>
    </row>
    <row r="251" ht="25" customHeight="1" spans="1:3">
      <c r="A251" s="18" t="s">
        <v>321</v>
      </c>
      <c r="B251" s="13">
        <f>SUM(B252:B253)</f>
        <v>51</v>
      </c>
      <c r="C251" s="13">
        <f>SUM(C252:C253)</f>
        <v>54</v>
      </c>
    </row>
    <row r="252" ht="25" customHeight="1" spans="1:3">
      <c r="A252" s="19" t="s">
        <v>127</v>
      </c>
      <c r="B252" s="13">
        <v>42</v>
      </c>
      <c r="C252" s="13">
        <v>45</v>
      </c>
    </row>
    <row r="253" ht="25" customHeight="1" spans="1:3">
      <c r="A253" s="19" t="s">
        <v>128</v>
      </c>
      <c r="B253" s="13">
        <v>9</v>
      </c>
      <c r="C253" s="13">
        <v>9</v>
      </c>
    </row>
    <row r="254" ht="25" customHeight="1" spans="1:3">
      <c r="A254" s="18" t="s">
        <v>322</v>
      </c>
      <c r="B254" s="13">
        <f>SUM(B255:B256)</f>
        <v>1035</v>
      </c>
      <c r="C254" s="13">
        <f>SUM(C255:C256)</f>
        <v>1035</v>
      </c>
    </row>
    <row r="255" ht="25" customHeight="1" spans="1:3">
      <c r="A255" s="19" t="s">
        <v>323</v>
      </c>
      <c r="B255" s="13">
        <v>455</v>
      </c>
      <c r="C255" s="13">
        <v>455</v>
      </c>
    </row>
    <row r="256" ht="25" customHeight="1" spans="1:3">
      <c r="A256" s="19" t="s">
        <v>324</v>
      </c>
      <c r="B256" s="13">
        <v>580</v>
      </c>
      <c r="C256" s="13">
        <v>580</v>
      </c>
    </row>
    <row r="257" ht="25" customHeight="1" spans="1:3">
      <c r="A257" s="18" t="s">
        <v>325</v>
      </c>
      <c r="B257" s="13">
        <f>SUM(B258:B259)</f>
        <v>156</v>
      </c>
      <c r="C257" s="13">
        <f>SUM(C258:C259)</f>
        <v>156</v>
      </c>
    </row>
    <row r="258" ht="25" customHeight="1" spans="1:3">
      <c r="A258" s="19" t="s">
        <v>326</v>
      </c>
      <c r="B258" s="13">
        <v>144</v>
      </c>
      <c r="C258" s="13">
        <v>144</v>
      </c>
    </row>
    <row r="259" ht="25" customHeight="1" spans="1:3">
      <c r="A259" s="19" t="s">
        <v>327</v>
      </c>
      <c r="B259" s="13">
        <v>12</v>
      </c>
      <c r="C259" s="13">
        <v>12</v>
      </c>
    </row>
    <row r="260" ht="25" customHeight="1" spans="1:3">
      <c r="A260" s="18" t="s">
        <v>328</v>
      </c>
      <c r="B260" s="13">
        <f>SUM(B261:B262)</f>
        <v>85</v>
      </c>
      <c r="C260" s="13">
        <f>SUM(C261:C262)</f>
        <v>85</v>
      </c>
    </row>
    <row r="261" ht="25" customHeight="1" spans="1:3">
      <c r="A261" s="19" t="s">
        <v>329</v>
      </c>
      <c r="B261" s="13">
        <v>20</v>
      </c>
      <c r="C261" s="13">
        <v>20</v>
      </c>
    </row>
    <row r="262" ht="25" customHeight="1" spans="1:3">
      <c r="A262" s="19" t="s">
        <v>330</v>
      </c>
      <c r="B262" s="13">
        <v>65</v>
      </c>
      <c r="C262" s="13">
        <v>65</v>
      </c>
    </row>
    <row r="263" ht="25" customHeight="1" spans="1:3">
      <c r="A263" s="18" t="s">
        <v>331</v>
      </c>
      <c r="B263" s="13">
        <f>SUM(B264:B264)</f>
        <v>33</v>
      </c>
      <c r="C263" s="13">
        <f>SUM(C264:C264)</f>
        <v>33</v>
      </c>
    </row>
    <row r="264" ht="25" customHeight="1" spans="1:3">
      <c r="A264" s="19" t="s">
        <v>332</v>
      </c>
      <c r="B264" s="13">
        <v>33</v>
      </c>
      <c r="C264" s="13">
        <v>33</v>
      </c>
    </row>
    <row r="265" ht="25" customHeight="1" spans="1:3">
      <c r="A265" s="18" t="s">
        <v>333</v>
      </c>
      <c r="B265" s="13">
        <f>SUM(B266:B266)</f>
        <v>1792</v>
      </c>
      <c r="C265" s="13">
        <f>SUM(C266:C266)</f>
        <v>1792</v>
      </c>
    </row>
    <row r="266" ht="25" customHeight="1" spans="1:3">
      <c r="A266" s="35" t="s">
        <v>334</v>
      </c>
      <c r="B266" s="13">
        <v>1792</v>
      </c>
      <c r="C266" s="13">
        <v>1792</v>
      </c>
    </row>
    <row r="267" ht="25" customHeight="1" spans="1:3">
      <c r="A267" s="18" t="s">
        <v>335</v>
      </c>
      <c r="B267" s="13">
        <f>SUM(B268:B272)</f>
        <v>2234</v>
      </c>
      <c r="C267" s="13">
        <f>SUM(C268:C272)</f>
        <v>1243</v>
      </c>
    </row>
    <row r="268" ht="25" customHeight="1" spans="1:3">
      <c r="A268" s="19" t="s">
        <v>127</v>
      </c>
      <c r="B268" s="13">
        <v>99</v>
      </c>
      <c r="C268" s="13">
        <v>109</v>
      </c>
    </row>
    <row r="269" ht="25" customHeight="1" spans="1:3">
      <c r="A269" s="19" t="s">
        <v>128</v>
      </c>
      <c r="B269" s="13">
        <v>30</v>
      </c>
      <c r="C269" s="13">
        <v>30</v>
      </c>
    </row>
    <row r="270" ht="25" customHeight="1" spans="1:3">
      <c r="A270" s="19" t="s">
        <v>336</v>
      </c>
      <c r="B270" s="13">
        <v>681</v>
      </c>
      <c r="C270" s="13">
        <v>681</v>
      </c>
    </row>
    <row r="271" ht="25" customHeight="1" spans="1:3">
      <c r="A271" s="19" t="s">
        <v>131</v>
      </c>
      <c r="B271" s="13">
        <v>51</v>
      </c>
      <c r="C271" s="13">
        <v>57</v>
      </c>
    </row>
    <row r="272" ht="25" customHeight="1" spans="1:3">
      <c r="A272" s="19" t="s">
        <v>337</v>
      </c>
      <c r="B272" s="13">
        <v>1373</v>
      </c>
      <c r="C272" s="13">
        <v>366</v>
      </c>
    </row>
    <row r="273" ht="25" customHeight="1" spans="1:3">
      <c r="A273" s="18" t="s">
        <v>338</v>
      </c>
      <c r="B273" s="13">
        <f>B274</f>
        <v>220</v>
      </c>
      <c r="C273" s="13">
        <f>C274</f>
        <v>220</v>
      </c>
    </row>
    <row r="274" ht="25" customHeight="1" spans="1:3">
      <c r="A274" s="19" t="s">
        <v>339</v>
      </c>
      <c r="B274" s="13">
        <v>220</v>
      </c>
      <c r="C274" s="13">
        <v>220</v>
      </c>
    </row>
    <row r="275" ht="25" customHeight="1" spans="1:3">
      <c r="A275" s="18" t="s">
        <v>340</v>
      </c>
      <c r="B275" s="13">
        <f>SUM(B276,B280,B283,B287,B293,B296,B299,B301,B303,B307,B305)</f>
        <v>23731</v>
      </c>
      <c r="C275" s="13">
        <f>SUM(C276,C280,C283,C287,C293,C296,C299,C301,C303,C307,C305)</f>
        <v>49136</v>
      </c>
    </row>
    <row r="276" ht="25" customHeight="1" spans="1:3">
      <c r="A276" s="18" t="s">
        <v>341</v>
      </c>
      <c r="B276" s="13">
        <f>SUM(B277:B279)</f>
        <v>881</v>
      </c>
      <c r="C276" s="13">
        <f>SUM(C277:C279)</f>
        <v>1026</v>
      </c>
    </row>
    <row r="277" ht="25" customHeight="1" spans="1:3">
      <c r="A277" s="19" t="s">
        <v>127</v>
      </c>
      <c r="B277" s="13">
        <v>661</v>
      </c>
      <c r="C277" s="13">
        <v>797</v>
      </c>
    </row>
    <row r="278" ht="25" customHeight="1" spans="1:3">
      <c r="A278" s="19" t="s">
        <v>128</v>
      </c>
      <c r="B278" s="13">
        <v>148</v>
      </c>
      <c r="C278" s="13">
        <v>148</v>
      </c>
    </row>
    <row r="279" ht="25" customHeight="1" spans="1:3">
      <c r="A279" s="19" t="s">
        <v>342</v>
      </c>
      <c r="B279" s="13">
        <v>72</v>
      </c>
      <c r="C279" s="13">
        <v>81</v>
      </c>
    </row>
    <row r="280" ht="25" customHeight="1" spans="1:3">
      <c r="A280" s="18" t="s">
        <v>343</v>
      </c>
      <c r="B280" s="13">
        <f>SUM(B281:B282)</f>
        <v>4294</v>
      </c>
      <c r="C280" s="13">
        <f>SUM(C281:C282)</f>
        <v>29032</v>
      </c>
    </row>
    <row r="281" ht="25" customHeight="1" spans="1:3">
      <c r="A281" s="19" t="s">
        <v>344</v>
      </c>
      <c r="B281" s="13">
        <v>3584</v>
      </c>
      <c r="C281" s="13">
        <v>3822</v>
      </c>
    </row>
    <row r="282" ht="25" customHeight="1" spans="1:3">
      <c r="A282" s="19" t="s">
        <v>345</v>
      </c>
      <c r="B282" s="13">
        <v>710</v>
      </c>
      <c r="C282" s="13">
        <v>25210</v>
      </c>
    </row>
    <row r="283" ht="25" customHeight="1" spans="1:3">
      <c r="A283" s="18" t="s">
        <v>346</v>
      </c>
      <c r="B283" s="13">
        <f>SUM(B284:B286)</f>
        <v>5527</v>
      </c>
      <c r="C283" s="13">
        <f>SUM(C284:C286)</f>
        <v>5955</v>
      </c>
    </row>
    <row r="284" ht="25" customHeight="1" spans="1:3">
      <c r="A284" s="19" t="s">
        <v>347</v>
      </c>
      <c r="B284" s="13">
        <v>664</v>
      </c>
      <c r="C284" s="13">
        <v>744</v>
      </c>
    </row>
    <row r="285" ht="25" customHeight="1" spans="1:3">
      <c r="A285" s="19" t="s">
        <v>348</v>
      </c>
      <c r="B285" s="13">
        <v>4490</v>
      </c>
      <c r="C285" s="13">
        <v>4830</v>
      </c>
    </row>
    <row r="286" ht="25" customHeight="1" spans="1:3">
      <c r="A286" s="19" t="s">
        <v>349</v>
      </c>
      <c r="B286" s="13">
        <v>373</v>
      </c>
      <c r="C286" s="13">
        <v>381</v>
      </c>
    </row>
    <row r="287" ht="25" customHeight="1" spans="1:3">
      <c r="A287" s="18" t="s">
        <v>350</v>
      </c>
      <c r="B287" s="13">
        <f>SUM(B288:B292)</f>
        <v>4040</v>
      </c>
      <c r="C287" s="13">
        <f>SUM(C288:C292)</f>
        <v>4236</v>
      </c>
    </row>
    <row r="288" ht="25" customHeight="1" spans="1:3">
      <c r="A288" s="19" t="s">
        <v>351</v>
      </c>
      <c r="B288" s="13">
        <v>55</v>
      </c>
      <c r="C288" s="13">
        <v>61</v>
      </c>
    </row>
    <row r="289" ht="25" customHeight="1" spans="1:3">
      <c r="A289" s="19" t="s">
        <v>352</v>
      </c>
      <c r="B289" s="13">
        <v>677</v>
      </c>
      <c r="C289" s="13">
        <v>773</v>
      </c>
    </row>
    <row r="290" ht="25" customHeight="1" spans="1:3">
      <c r="A290" s="19" t="s">
        <v>353</v>
      </c>
      <c r="B290" s="13">
        <v>1090</v>
      </c>
      <c r="C290" s="13">
        <v>1160</v>
      </c>
    </row>
    <row r="291" ht="25" customHeight="1" spans="1:3">
      <c r="A291" s="19" t="s">
        <v>354</v>
      </c>
      <c r="B291" s="13">
        <v>2000</v>
      </c>
      <c r="C291" s="13">
        <v>2024</v>
      </c>
    </row>
    <row r="292" ht="25" customHeight="1" spans="1:3">
      <c r="A292" s="19" t="s">
        <v>355</v>
      </c>
      <c r="B292" s="13">
        <v>218</v>
      </c>
      <c r="C292" s="13">
        <v>218</v>
      </c>
    </row>
    <row r="293" ht="25" customHeight="1" spans="1:3">
      <c r="A293" s="18" t="s">
        <v>356</v>
      </c>
      <c r="B293" s="13">
        <f>SUM(B294:B295)</f>
        <v>2486</v>
      </c>
      <c r="C293" s="13">
        <f>SUM(C294:C295)</f>
        <v>2486</v>
      </c>
    </row>
    <row r="294" ht="25" customHeight="1" spans="1:3">
      <c r="A294" s="19" t="s">
        <v>357</v>
      </c>
      <c r="B294" s="13">
        <v>2393</v>
      </c>
      <c r="C294" s="13">
        <v>2393</v>
      </c>
    </row>
    <row r="295" ht="25" customHeight="1" spans="1:3">
      <c r="A295" s="19" t="s">
        <v>358</v>
      </c>
      <c r="B295" s="13">
        <v>93</v>
      </c>
      <c r="C295" s="13">
        <v>93</v>
      </c>
    </row>
    <row r="296" ht="25" customHeight="1" spans="1:3">
      <c r="A296" s="18" t="s">
        <v>359</v>
      </c>
      <c r="B296" s="13">
        <f>SUM(B297:B298)</f>
        <v>65</v>
      </c>
      <c r="C296" s="13">
        <f>SUM(C297:C298)</f>
        <v>65</v>
      </c>
    </row>
    <row r="297" ht="25" customHeight="1" spans="1:3">
      <c r="A297" s="35" t="s">
        <v>360</v>
      </c>
      <c r="B297" s="13">
        <v>25</v>
      </c>
      <c r="C297" s="13">
        <v>25</v>
      </c>
    </row>
    <row r="298" ht="25" customHeight="1" spans="1:3">
      <c r="A298" s="35" t="s">
        <v>361</v>
      </c>
      <c r="B298" s="13">
        <v>40</v>
      </c>
      <c r="C298" s="13">
        <v>40</v>
      </c>
    </row>
    <row r="299" ht="25" customHeight="1" spans="1:3">
      <c r="A299" s="18" t="s">
        <v>362</v>
      </c>
      <c r="B299" s="13">
        <f>SUM(B300:B300)</f>
        <v>4350</v>
      </c>
      <c r="C299" s="13">
        <f>SUM(C300:C300)</f>
        <v>4350</v>
      </c>
    </row>
    <row r="300" ht="25" customHeight="1" spans="1:3">
      <c r="A300" s="19" t="s">
        <v>363</v>
      </c>
      <c r="B300" s="13">
        <v>4350</v>
      </c>
      <c r="C300" s="13">
        <v>4350</v>
      </c>
    </row>
    <row r="301" ht="25" customHeight="1" spans="1:3">
      <c r="A301" s="18" t="s">
        <v>364</v>
      </c>
      <c r="B301" s="13">
        <f>SUM(B302:B302)</f>
        <v>350</v>
      </c>
      <c r="C301" s="13">
        <f>SUM(C302:C302)</f>
        <v>350</v>
      </c>
    </row>
    <row r="302" ht="25" customHeight="1" spans="1:3">
      <c r="A302" s="19" t="s">
        <v>365</v>
      </c>
      <c r="B302" s="13">
        <v>350</v>
      </c>
      <c r="C302" s="13">
        <v>350</v>
      </c>
    </row>
    <row r="303" ht="25" customHeight="1" spans="1:3">
      <c r="A303" s="18" t="s">
        <v>503</v>
      </c>
      <c r="B303" s="13">
        <f>B304</f>
        <v>0</v>
      </c>
      <c r="C303" s="13">
        <f>C304</f>
        <v>0</v>
      </c>
    </row>
    <row r="304" ht="25" customHeight="1" spans="1:3">
      <c r="A304" s="19" t="s">
        <v>504</v>
      </c>
      <c r="B304" s="13"/>
      <c r="C304" s="13"/>
    </row>
    <row r="305" ht="25" customHeight="1" spans="1:3">
      <c r="A305" s="18" t="s">
        <v>366</v>
      </c>
      <c r="B305" s="13">
        <f>SUM(B306:B306)</f>
        <v>33</v>
      </c>
      <c r="C305" s="13">
        <f>SUM(C306:C306)</f>
        <v>33</v>
      </c>
    </row>
    <row r="306" ht="25" customHeight="1" spans="1:3">
      <c r="A306" s="19" t="s">
        <v>367</v>
      </c>
      <c r="B306" s="13">
        <v>33</v>
      </c>
      <c r="C306" s="13">
        <v>33</v>
      </c>
    </row>
    <row r="307" ht="25" customHeight="1" spans="1:3">
      <c r="A307" s="18" t="s">
        <v>368</v>
      </c>
      <c r="B307" s="13">
        <f>B308</f>
        <v>1705</v>
      </c>
      <c r="C307" s="13">
        <f>C308</f>
        <v>1603</v>
      </c>
    </row>
    <row r="308" ht="25" customHeight="1" spans="1:3">
      <c r="A308" s="19" t="s">
        <v>369</v>
      </c>
      <c r="B308" s="13">
        <v>1705</v>
      </c>
      <c r="C308" s="13">
        <v>1603</v>
      </c>
    </row>
    <row r="309" ht="25" customHeight="1" spans="1:3">
      <c r="A309" s="18" t="s">
        <v>370</v>
      </c>
      <c r="B309" s="13">
        <f>B310+B312</f>
        <v>720</v>
      </c>
      <c r="C309" s="13">
        <f>C310+C312</f>
        <v>742</v>
      </c>
    </row>
    <row r="310" ht="25" customHeight="1" spans="1:3">
      <c r="A310" s="18" t="s">
        <v>371</v>
      </c>
      <c r="B310" s="13">
        <f>SUM(B311:B311)</f>
        <v>502</v>
      </c>
      <c r="C310" s="13">
        <f>SUM(C311:C311)</f>
        <v>502</v>
      </c>
    </row>
    <row r="311" ht="25" customHeight="1" spans="1:3">
      <c r="A311" s="19" t="s">
        <v>372</v>
      </c>
      <c r="B311" s="13">
        <v>502</v>
      </c>
      <c r="C311" s="13">
        <v>502</v>
      </c>
    </row>
    <row r="312" ht="25" customHeight="1" spans="1:3">
      <c r="A312" s="18" t="s">
        <v>373</v>
      </c>
      <c r="B312" s="13">
        <f>SUM(B313:B314)</f>
        <v>218</v>
      </c>
      <c r="C312" s="13">
        <f>SUM(C313:C314)</f>
        <v>240</v>
      </c>
    </row>
    <row r="313" ht="25" customHeight="1" spans="1:3">
      <c r="A313" s="19" t="s">
        <v>131</v>
      </c>
      <c r="B313" s="13">
        <v>208</v>
      </c>
      <c r="C313" s="13">
        <v>230</v>
      </c>
    </row>
    <row r="314" ht="25" customHeight="1" spans="1:3">
      <c r="A314" s="19" t="s">
        <v>374</v>
      </c>
      <c r="B314" s="13">
        <v>10</v>
      </c>
      <c r="C314" s="13">
        <v>10</v>
      </c>
    </row>
    <row r="315" ht="25" customHeight="1" spans="1:3">
      <c r="A315" s="18" t="s">
        <v>375</v>
      </c>
      <c r="B315" s="13">
        <f>B316+B323+B325+B327+B329+B331</f>
        <v>11029</v>
      </c>
      <c r="C315" s="13">
        <f>C316+C323+C325+C327+C329+C331</f>
        <v>15132</v>
      </c>
    </row>
    <row r="316" ht="25" customHeight="1" spans="1:3">
      <c r="A316" s="18" t="s">
        <v>376</v>
      </c>
      <c r="B316" s="13">
        <f>SUM(B317:B322)</f>
        <v>3652</v>
      </c>
      <c r="C316" s="13">
        <f>SUM(C317:C322)</f>
        <v>3861</v>
      </c>
    </row>
    <row r="317" ht="25" customHeight="1" spans="1:3">
      <c r="A317" s="19" t="s">
        <v>127</v>
      </c>
      <c r="B317" s="13">
        <v>1212</v>
      </c>
      <c r="C317" s="13">
        <v>1334</v>
      </c>
    </row>
    <row r="318" ht="25" customHeight="1" spans="1:3">
      <c r="A318" s="19" t="s">
        <v>128</v>
      </c>
      <c r="B318" s="13">
        <v>90</v>
      </c>
      <c r="C318" s="13">
        <v>90</v>
      </c>
    </row>
    <row r="319" ht="25" customHeight="1" spans="1:3">
      <c r="A319" s="19" t="s">
        <v>377</v>
      </c>
      <c r="B319" s="13">
        <v>1869</v>
      </c>
      <c r="C319" s="13">
        <v>1890</v>
      </c>
    </row>
    <row r="320" ht="25" customHeight="1" spans="1:3">
      <c r="A320" s="19" t="s">
        <v>378</v>
      </c>
      <c r="B320" s="13">
        <v>115</v>
      </c>
      <c r="C320" s="13">
        <v>115</v>
      </c>
    </row>
    <row r="321" ht="25" customHeight="1" spans="1:3">
      <c r="A321" s="19" t="s">
        <v>379</v>
      </c>
      <c r="B321" s="13">
        <v>64</v>
      </c>
      <c r="C321" s="13">
        <v>73</v>
      </c>
    </row>
    <row r="322" ht="25" customHeight="1" spans="1:3">
      <c r="A322" s="19" t="s">
        <v>380</v>
      </c>
      <c r="B322" s="13">
        <v>302</v>
      </c>
      <c r="C322" s="13">
        <v>359</v>
      </c>
    </row>
    <row r="323" ht="25" customHeight="1" spans="1:3">
      <c r="A323" s="18" t="s">
        <v>381</v>
      </c>
      <c r="B323" s="13">
        <f>B324</f>
        <v>379</v>
      </c>
      <c r="C323" s="13">
        <f>C324</f>
        <v>398</v>
      </c>
    </row>
    <row r="324" ht="25" customHeight="1" spans="1:3">
      <c r="A324" s="19" t="s">
        <v>382</v>
      </c>
      <c r="B324" s="13">
        <v>379</v>
      </c>
      <c r="C324" s="13">
        <v>398</v>
      </c>
    </row>
    <row r="325" ht="25" customHeight="1" spans="1:3">
      <c r="A325" s="18" t="s">
        <v>383</v>
      </c>
      <c r="B325" s="13">
        <f>SUM(B326:B326)</f>
        <v>1409</v>
      </c>
      <c r="C325" s="13">
        <f>SUM(C326:C326)</f>
        <v>5497</v>
      </c>
    </row>
    <row r="326" ht="25" customHeight="1" spans="1:3">
      <c r="A326" s="19" t="s">
        <v>384</v>
      </c>
      <c r="B326" s="13">
        <v>1409</v>
      </c>
      <c r="C326" s="13">
        <v>5497</v>
      </c>
    </row>
    <row r="327" ht="25" customHeight="1" spans="1:3">
      <c r="A327" s="18" t="s">
        <v>385</v>
      </c>
      <c r="B327" s="13">
        <f t="shared" ref="B327:B331" si="2">B328</f>
        <v>2498</v>
      </c>
      <c r="C327" s="13">
        <f t="shared" ref="C327:C331" si="3">C328</f>
        <v>2541</v>
      </c>
    </row>
    <row r="328" ht="25" customHeight="1" spans="1:3">
      <c r="A328" s="19" t="s">
        <v>386</v>
      </c>
      <c r="B328" s="13">
        <v>2498</v>
      </c>
      <c r="C328" s="13">
        <v>2541</v>
      </c>
    </row>
    <row r="329" ht="25" customHeight="1" spans="1:3">
      <c r="A329" s="18" t="s">
        <v>387</v>
      </c>
      <c r="B329" s="13">
        <f t="shared" si="2"/>
        <v>368</v>
      </c>
      <c r="C329" s="13">
        <f t="shared" si="3"/>
        <v>407</v>
      </c>
    </row>
    <row r="330" ht="25" customHeight="1" spans="1:3">
      <c r="A330" s="19" t="s">
        <v>388</v>
      </c>
      <c r="B330" s="13">
        <v>368</v>
      </c>
      <c r="C330" s="13">
        <v>407</v>
      </c>
    </row>
    <row r="331" ht="25" customHeight="1" spans="1:3">
      <c r="A331" s="18" t="s">
        <v>389</v>
      </c>
      <c r="B331" s="13">
        <f t="shared" si="2"/>
        <v>2723</v>
      </c>
      <c r="C331" s="13">
        <f t="shared" si="3"/>
        <v>2428</v>
      </c>
    </row>
    <row r="332" ht="25" customHeight="1" spans="1:3">
      <c r="A332" s="19" t="s">
        <v>390</v>
      </c>
      <c r="B332" s="13">
        <v>2723</v>
      </c>
      <c r="C332" s="13">
        <v>2428</v>
      </c>
    </row>
    <row r="333" ht="25" customHeight="1" spans="1:3">
      <c r="A333" s="18" t="s">
        <v>391</v>
      </c>
      <c r="B333" s="13">
        <f>B334+B342+B347+B355</f>
        <v>6093</v>
      </c>
      <c r="C333" s="13">
        <f>C334+C342+C347+C355</f>
        <v>5215</v>
      </c>
    </row>
    <row r="334" ht="25" customHeight="1" spans="1:3">
      <c r="A334" s="18" t="s">
        <v>392</v>
      </c>
      <c r="B334" s="13">
        <f>SUM(B335:B341)</f>
        <v>3763</v>
      </c>
      <c r="C334" s="13">
        <f>SUM(C335:C341)</f>
        <v>2930</v>
      </c>
    </row>
    <row r="335" ht="25" customHeight="1" spans="1:3">
      <c r="A335" s="19" t="s">
        <v>127</v>
      </c>
      <c r="B335" s="13">
        <v>668</v>
      </c>
      <c r="C335" s="13">
        <v>767</v>
      </c>
    </row>
    <row r="336" ht="25" customHeight="1" spans="1:3">
      <c r="A336" s="19" t="s">
        <v>128</v>
      </c>
      <c r="B336" s="13">
        <v>25</v>
      </c>
      <c r="C336" s="13">
        <v>25</v>
      </c>
    </row>
    <row r="337" ht="25" customHeight="1" spans="1:3">
      <c r="A337" s="19" t="s">
        <v>131</v>
      </c>
      <c r="B337" s="13">
        <v>371</v>
      </c>
      <c r="C337" s="13">
        <v>434</v>
      </c>
    </row>
    <row r="338" ht="25" customHeight="1" spans="1:3">
      <c r="A338" s="19" t="s">
        <v>393</v>
      </c>
      <c r="B338" s="13">
        <v>51</v>
      </c>
      <c r="C338" s="13">
        <v>51</v>
      </c>
    </row>
    <row r="339" ht="25" customHeight="1" spans="1:3">
      <c r="A339" s="19" t="s">
        <v>394</v>
      </c>
      <c r="B339" s="13">
        <v>16</v>
      </c>
      <c r="C339" s="13">
        <v>16</v>
      </c>
    </row>
    <row r="340" ht="25" customHeight="1" spans="1:3">
      <c r="A340" s="19" t="s">
        <v>395</v>
      </c>
      <c r="B340" s="13">
        <v>100</v>
      </c>
      <c r="C340" s="13">
        <v>100</v>
      </c>
    </row>
    <row r="341" ht="25" customHeight="1" spans="1:3">
      <c r="A341" s="19" t="s">
        <v>398</v>
      </c>
      <c r="B341" s="13">
        <v>2532</v>
      </c>
      <c r="C341" s="13">
        <v>1537</v>
      </c>
    </row>
    <row r="342" ht="25" customHeight="1" spans="1:3">
      <c r="A342" s="18" t="s">
        <v>399</v>
      </c>
      <c r="B342" s="13">
        <f>SUM(B343:B346)</f>
        <v>450</v>
      </c>
      <c r="C342" s="13">
        <f>SUM(C343:C346)</f>
        <v>432</v>
      </c>
    </row>
    <row r="343" ht="25" customHeight="1" spans="1:3">
      <c r="A343" s="19" t="s">
        <v>401</v>
      </c>
      <c r="B343" s="13">
        <v>40</v>
      </c>
      <c r="C343" s="13">
        <v>40</v>
      </c>
    </row>
    <row r="344" ht="25" customHeight="1" spans="1:3">
      <c r="A344" s="19" t="s">
        <v>402</v>
      </c>
      <c r="B344" s="13">
        <v>10</v>
      </c>
      <c r="C344" s="13">
        <v>10</v>
      </c>
    </row>
    <row r="345" ht="25" customHeight="1" spans="1:3">
      <c r="A345" s="19" t="s">
        <v>403</v>
      </c>
      <c r="B345" s="13">
        <v>200</v>
      </c>
      <c r="C345" s="13">
        <v>202</v>
      </c>
    </row>
    <row r="346" ht="25" customHeight="1" spans="1:3">
      <c r="A346" s="19" t="s">
        <v>404</v>
      </c>
      <c r="B346" s="13">
        <v>200</v>
      </c>
      <c r="C346" s="13">
        <v>180</v>
      </c>
    </row>
    <row r="347" ht="25" customHeight="1" spans="1:3">
      <c r="A347" s="18" t="s">
        <v>405</v>
      </c>
      <c r="B347" s="13">
        <f>SUM(B348:B354)</f>
        <v>1816</v>
      </c>
      <c r="C347" s="13">
        <f>SUM(C348:C354)</f>
        <v>1789</v>
      </c>
    </row>
    <row r="348" ht="25" customHeight="1" spans="1:3">
      <c r="A348" s="19" t="s">
        <v>406</v>
      </c>
      <c r="B348" s="13">
        <v>54</v>
      </c>
      <c r="C348" s="13">
        <v>59</v>
      </c>
    </row>
    <row r="349" ht="25" customHeight="1" spans="1:3">
      <c r="A349" s="19" t="s">
        <v>407</v>
      </c>
      <c r="B349" s="13">
        <v>200</v>
      </c>
      <c r="C349" s="13">
        <v>100</v>
      </c>
    </row>
    <row r="350" ht="25" customHeight="1" spans="1:3">
      <c r="A350" s="19" t="s">
        <v>408</v>
      </c>
      <c r="B350" s="13">
        <v>989</v>
      </c>
      <c r="C350" s="13">
        <v>1057</v>
      </c>
    </row>
    <row r="351" ht="25" customHeight="1" spans="1:3">
      <c r="A351" s="19" t="s">
        <v>409</v>
      </c>
      <c r="B351" s="13">
        <v>20</v>
      </c>
      <c r="C351" s="13">
        <v>20</v>
      </c>
    </row>
    <row r="352" ht="25" customHeight="1" spans="1:3">
      <c r="A352" s="19" t="s">
        <v>410</v>
      </c>
      <c r="B352" s="13">
        <v>11</v>
      </c>
      <c r="C352" s="13">
        <v>11</v>
      </c>
    </row>
    <row r="353" ht="25" customHeight="1" spans="1:3">
      <c r="A353" s="19" t="s">
        <v>505</v>
      </c>
      <c r="B353" s="13"/>
      <c r="C353" s="13"/>
    </row>
    <row r="354" ht="25" customHeight="1" spans="1:3">
      <c r="A354" s="19" t="s">
        <v>411</v>
      </c>
      <c r="B354" s="13">
        <v>542</v>
      </c>
      <c r="C354" s="13">
        <v>542</v>
      </c>
    </row>
    <row r="355" ht="25" customHeight="1" spans="1:3">
      <c r="A355" s="18" t="s">
        <v>412</v>
      </c>
      <c r="B355" s="13">
        <f>SUM(B356:B356)</f>
        <v>64</v>
      </c>
      <c r="C355" s="13">
        <f>SUM(C356:C356)</f>
        <v>64</v>
      </c>
    </row>
    <row r="356" ht="25" customHeight="1" spans="1:3">
      <c r="A356" s="19" t="s">
        <v>413</v>
      </c>
      <c r="B356" s="13">
        <v>64</v>
      </c>
      <c r="C356" s="13">
        <v>64</v>
      </c>
    </row>
    <row r="357" ht="25" customHeight="1" spans="1:3">
      <c r="A357" s="18" t="s">
        <v>416</v>
      </c>
      <c r="B357" s="13">
        <f>B358+B362</f>
        <v>7615</v>
      </c>
      <c r="C357" s="13">
        <f>C358+C362</f>
        <v>7699</v>
      </c>
    </row>
    <row r="358" ht="25" customHeight="1" spans="1:3">
      <c r="A358" s="18" t="s">
        <v>417</v>
      </c>
      <c r="B358" s="13">
        <f>SUM(B359:B361)</f>
        <v>1884</v>
      </c>
      <c r="C358" s="13">
        <f>SUM(C359:C361)</f>
        <v>1968</v>
      </c>
    </row>
    <row r="359" ht="25" customHeight="1" spans="1:3">
      <c r="A359" s="19" t="s">
        <v>127</v>
      </c>
      <c r="B359" s="13">
        <v>370</v>
      </c>
      <c r="C359" s="13">
        <v>411</v>
      </c>
    </row>
    <row r="360" ht="25" customHeight="1" spans="1:3">
      <c r="A360" s="19" t="s">
        <v>418</v>
      </c>
      <c r="B360" s="13">
        <v>128</v>
      </c>
      <c r="C360" s="13">
        <v>128</v>
      </c>
    </row>
    <row r="361" ht="25" customHeight="1" spans="1:3">
      <c r="A361" s="19" t="s">
        <v>419</v>
      </c>
      <c r="B361" s="13">
        <v>1386</v>
      </c>
      <c r="C361" s="13">
        <v>1429</v>
      </c>
    </row>
    <row r="362" ht="25" customHeight="1" spans="1:3">
      <c r="A362" s="18" t="s">
        <v>420</v>
      </c>
      <c r="B362" s="13">
        <f>SUM(B363:B364)</f>
        <v>5731</v>
      </c>
      <c r="C362" s="13">
        <f>SUM(C363:C364)</f>
        <v>5731</v>
      </c>
    </row>
    <row r="363" ht="25" customHeight="1" spans="1:3">
      <c r="A363" s="19" t="s">
        <v>421</v>
      </c>
      <c r="B363" s="13">
        <v>5610</v>
      </c>
      <c r="C363" s="13">
        <v>5610</v>
      </c>
    </row>
    <row r="364" ht="25" customHeight="1" spans="1:3">
      <c r="A364" s="19" t="s">
        <v>422</v>
      </c>
      <c r="B364" s="13">
        <v>121</v>
      </c>
      <c r="C364" s="13">
        <v>121</v>
      </c>
    </row>
    <row r="365" ht="25" customHeight="1" spans="1:3">
      <c r="A365" s="18" t="s">
        <v>423</v>
      </c>
      <c r="B365" s="13">
        <f>B366+B368+B370</f>
        <v>8201</v>
      </c>
      <c r="C365" s="13">
        <f>C366+C368+C370</f>
        <v>4302</v>
      </c>
    </row>
    <row r="366" ht="25" customHeight="1" spans="1:3">
      <c r="A366" s="18" t="s">
        <v>424</v>
      </c>
      <c r="B366" s="13">
        <f t="shared" ref="B366:B370" si="4">SUM(B367:B367)</f>
        <v>276</v>
      </c>
      <c r="C366" s="13">
        <f t="shared" ref="C366:C370" si="5">SUM(C367:C367)</f>
        <v>505</v>
      </c>
    </row>
    <row r="367" ht="25" customHeight="1" spans="1:3">
      <c r="A367" s="19" t="s">
        <v>425</v>
      </c>
      <c r="B367" s="13">
        <v>276</v>
      </c>
      <c r="C367" s="13">
        <v>505</v>
      </c>
    </row>
    <row r="368" ht="25" customHeight="1" spans="1:3">
      <c r="A368" s="18" t="s">
        <v>426</v>
      </c>
      <c r="B368" s="13">
        <f t="shared" si="4"/>
        <v>7881</v>
      </c>
      <c r="C368" s="13">
        <f t="shared" si="5"/>
        <v>3753</v>
      </c>
    </row>
    <row r="369" ht="25" customHeight="1" spans="1:3">
      <c r="A369" s="19" t="s">
        <v>427</v>
      </c>
      <c r="B369" s="13">
        <v>7881</v>
      </c>
      <c r="C369" s="13">
        <v>3753</v>
      </c>
    </row>
    <row r="370" ht="25" customHeight="1" spans="1:3">
      <c r="A370" s="18" t="s">
        <v>428</v>
      </c>
      <c r="B370" s="13">
        <f t="shared" si="4"/>
        <v>44</v>
      </c>
      <c r="C370" s="13">
        <f t="shared" si="5"/>
        <v>44</v>
      </c>
    </row>
    <row r="371" ht="25" customHeight="1" spans="1:3">
      <c r="A371" s="19" t="s">
        <v>429</v>
      </c>
      <c r="B371" s="13">
        <v>44</v>
      </c>
      <c r="C371" s="13">
        <v>44</v>
      </c>
    </row>
    <row r="372" ht="25" customHeight="1" spans="1:3">
      <c r="A372" s="18" t="s">
        <v>430</v>
      </c>
      <c r="B372" s="13">
        <f>B373+B375+B377</f>
        <v>10844</v>
      </c>
      <c r="C372" s="13">
        <f>C373+C375+C377</f>
        <v>10890</v>
      </c>
    </row>
    <row r="373" ht="25" customHeight="1" spans="1:3">
      <c r="A373" s="18" t="s">
        <v>431</v>
      </c>
      <c r="B373" s="13">
        <f t="shared" ref="B373:B377" si="6">SUM(B374:B374)</f>
        <v>10000</v>
      </c>
      <c r="C373" s="13">
        <f t="shared" ref="C373:C377" si="7">SUM(C374:C374)</f>
        <v>10000</v>
      </c>
    </row>
    <row r="374" ht="25" customHeight="1" spans="1:3">
      <c r="A374" s="19" t="s">
        <v>432</v>
      </c>
      <c r="B374" s="13">
        <v>10000</v>
      </c>
      <c r="C374" s="13">
        <v>10000</v>
      </c>
    </row>
    <row r="375" ht="25" customHeight="1" spans="1:3">
      <c r="A375" s="18" t="s">
        <v>433</v>
      </c>
      <c r="B375" s="13">
        <f t="shared" si="6"/>
        <v>0</v>
      </c>
      <c r="C375" s="13">
        <f t="shared" si="7"/>
        <v>46</v>
      </c>
    </row>
    <row r="376" ht="25" customHeight="1" spans="1:3">
      <c r="A376" s="19" t="s">
        <v>434</v>
      </c>
      <c r="B376" s="13"/>
      <c r="C376" s="13">
        <v>46</v>
      </c>
    </row>
    <row r="377" ht="25" customHeight="1" spans="1:3">
      <c r="A377" s="18" t="s">
        <v>435</v>
      </c>
      <c r="B377" s="13">
        <f t="shared" si="6"/>
        <v>844</v>
      </c>
      <c r="C377" s="13">
        <f t="shared" si="7"/>
        <v>844</v>
      </c>
    </row>
    <row r="378" ht="25" customHeight="1" spans="1:3">
      <c r="A378" s="19" t="s">
        <v>436</v>
      </c>
      <c r="B378" s="13">
        <v>844</v>
      </c>
      <c r="C378" s="13">
        <v>844</v>
      </c>
    </row>
    <row r="379" ht="25" customHeight="1" spans="1:3">
      <c r="A379" s="18" t="s">
        <v>440</v>
      </c>
      <c r="B379" s="13">
        <f>SUM(B380,B389)</f>
        <v>3148</v>
      </c>
      <c r="C379" s="13">
        <f>SUM(C380,C389)</f>
        <v>3461</v>
      </c>
    </row>
    <row r="380" ht="25" customHeight="1" spans="1:3">
      <c r="A380" s="18" t="s">
        <v>441</v>
      </c>
      <c r="B380" s="13">
        <f>SUM(B381:B388)</f>
        <v>2803</v>
      </c>
      <c r="C380" s="13">
        <f>SUM(C381:C388)</f>
        <v>3072</v>
      </c>
    </row>
    <row r="381" ht="25" customHeight="1" spans="1:3">
      <c r="A381" s="19" t="s">
        <v>127</v>
      </c>
      <c r="B381" s="13">
        <v>283</v>
      </c>
      <c r="C381" s="13">
        <v>308</v>
      </c>
    </row>
    <row r="382" ht="25" customHeight="1" spans="1:3">
      <c r="A382" s="19" t="s">
        <v>128</v>
      </c>
      <c r="B382" s="13">
        <v>65</v>
      </c>
      <c r="C382" s="13">
        <v>65</v>
      </c>
    </row>
    <row r="383" ht="25" customHeight="1" spans="1:3">
      <c r="A383" s="19" t="s">
        <v>442</v>
      </c>
      <c r="B383" s="13">
        <v>269</v>
      </c>
      <c r="C383" s="13">
        <v>269</v>
      </c>
    </row>
    <row r="384" ht="25" customHeight="1" spans="1:3">
      <c r="A384" s="19" t="s">
        <v>443</v>
      </c>
      <c r="B384" s="13">
        <v>10</v>
      </c>
      <c r="C384" s="13">
        <v>10</v>
      </c>
    </row>
    <row r="385" ht="25" customHeight="1" spans="1:3">
      <c r="A385" s="19" t="s">
        <v>444</v>
      </c>
      <c r="B385" s="13">
        <v>23</v>
      </c>
      <c r="C385" s="13">
        <v>23</v>
      </c>
    </row>
    <row r="386" ht="25" customHeight="1" spans="1:3">
      <c r="A386" s="19" t="s">
        <v>445</v>
      </c>
      <c r="B386" s="13">
        <v>392</v>
      </c>
      <c r="C386" s="13">
        <v>440</v>
      </c>
    </row>
    <row r="387" ht="25" customHeight="1" spans="1:4">
      <c r="A387" s="19" t="s">
        <v>131</v>
      </c>
      <c r="B387" s="13">
        <v>1616</v>
      </c>
      <c r="C387" s="13">
        <v>1812</v>
      </c>
      <c r="D387" s="1"/>
    </row>
    <row r="388" ht="25" customHeight="1" spans="1:4">
      <c r="A388" s="19" t="s">
        <v>446</v>
      </c>
      <c r="B388" s="13">
        <v>145</v>
      </c>
      <c r="C388" s="13">
        <v>145</v>
      </c>
      <c r="D388" s="1"/>
    </row>
    <row r="389" ht="25" customHeight="1" spans="1:4">
      <c r="A389" s="18" t="s">
        <v>447</v>
      </c>
      <c r="B389" s="13">
        <f>SUM(B390:B391)</f>
        <v>345</v>
      </c>
      <c r="C389" s="13">
        <f>SUM(C390:C391)</f>
        <v>389</v>
      </c>
      <c r="D389" s="1"/>
    </row>
    <row r="390" ht="25" customHeight="1" spans="1:3">
      <c r="A390" s="19" t="s">
        <v>448</v>
      </c>
      <c r="B390" s="13">
        <v>185</v>
      </c>
      <c r="C390" s="13">
        <v>229</v>
      </c>
    </row>
    <row r="391" ht="25" customHeight="1" spans="1:3">
      <c r="A391" s="19" t="s">
        <v>449</v>
      </c>
      <c r="B391" s="13">
        <v>160</v>
      </c>
      <c r="C391" s="13">
        <v>160</v>
      </c>
    </row>
    <row r="392" ht="25" customHeight="1" spans="1:3">
      <c r="A392" s="18" t="s">
        <v>450</v>
      </c>
      <c r="B392" s="13">
        <f>SUM(B393,B396)</f>
        <v>1568</v>
      </c>
      <c r="C392" s="13">
        <f>SUM(C393,C396)</f>
        <v>1568</v>
      </c>
    </row>
    <row r="393" ht="25" customHeight="1" spans="1:3">
      <c r="A393" s="18" t="s">
        <v>451</v>
      </c>
      <c r="B393" s="13">
        <f>SUM(B394:B395)</f>
        <v>608</v>
      </c>
      <c r="C393" s="13">
        <f>SUM(C394:C395)</f>
        <v>608</v>
      </c>
    </row>
    <row r="394" ht="25" customHeight="1" spans="1:3">
      <c r="A394" s="19" t="s">
        <v>452</v>
      </c>
      <c r="B394" s="13">
        <v>600</v>
      </c>
      <c r="C394" s="13">
        <v>600</v>
      </c>
    </row>
    <row r="395" ht="25" customHeight="1" spans="1:3">
      <c r="A395" s="19" t="s">
        <v>453</v>
      </c>
      <c r="B395" s="13">
        <v>8</v>
      </c>
      <c r="C395" s="13">
        <v>8</v>
      </c>
    </row>
    <row r="396" ht="25" customHeight="1" spans="1:3">
      <c r="A396" s="18" t="s">
        <v>454</v>
      </c>
      <c r="B396" s="13">
        <f>SUM(B397:B397)</f>
        <v>960</v>
      </c>
      <c r="C396" s="13">
        <f>SUM(C397:C397)</f>
        <v>960</v>
      </c>
    </row>
    <row r="397" ht="25" customHeight="1" spans="1:3">
      <c r="A397" s="19" t="s">
        <v>455</v>
      </c>
      <c r="B397" s="13">
        <v>960</v>
      </c>
      <c r="C397" s="13">
        <v>960</v>
      </c>
    </row>
    <row r="398" ht="25" customHeight="1" spans="1:3">
      <c r="A398" s="18" t="s">
        <v>456</v>
      </c>
      <c r="B398" s="13">
        <f>SUM(B399,B406)</f>
        <v>1553</v>
      </c>
      <c r="C398" s="13">
        <f>SUM(C399,C406)</f>
        <v>1553</v>
      </c>
    </row>
    <row r="399" ht="25" customHeight="1" spans="1:3">
      <c r="A399" s="18" t="s">
        <v>457</v>
      </c>
      <c r="B399" s="13">
        <f>SUM(B400:B405)</f>
        <v>1523</v>
      </c>
      <c r="C399" s="13">
        <f>SUM(C400:C405)</f>
        <v>1523</v>
      </c>
    </row>
    <row r="400" ht="25" customHeight="1" spans="1:3">
      <c r="A400" s="19" t="s">
        <v>458</v>
      </c>
      <c r="B400" s="13">
        <v>3</v>
      </c>
      <c r="C400" s="13">
        <v>3</v>
      </c>
    </row>
    <row r="401" ht="25" customHeight="1" spans="1:3">
      <c r="A401" s="19" t="s">
        <v>459</v>
      </c>
      <c r="B401" s="13">
        <v>2</v>
      </c>
      <c r="C401" s="13">
        <v>2</v>
      </c>
    </row>
    <row r="402" ht="25" customHeight="1" spans="1:3">
      <c r="A402" s="19" t="s">
        <v>460</v>
      </c>
      <c r="B402" s="13">
        <v>1377</v>
      </c>
      <c r="C402" s="13">
        <v>1377</v>
      </c>
    </row>
    <row r="403" ht="25" customHeight="1" spans="1:3">
      <c r="A403" s="19" t="s">
        <v>461</v>
      </c>
      <c r="B403" s="13">
        <v>50</v>
      </c>
      <c r="C403" s="13">
        <v>50</v>
      </c>
    </row>
    <row r="404" ht="25" customHeight="1" spans="1:3">
      <c r="A404" s="19" t="s">
        <v>131</v>
      </c>
      <c r="B404" s="13">
        <v>6</v>
      </c>
      <c r="C404" s="13">
        <v>6</v>
      </c>
    </row>
    <row r="405" ht="25" customHeight="1" spans="1:3">
      <c r="A405" s="19" t="s">
        <v>462</v>
      </c>
      <c r="B405" s="13">
        <v>85</v>
      </c>
      <c r="C405" s="13">
        <v>85</v>
      </c>
    </row>
    <row r="406" ht="25" customHeight="1" spans="1:3">
      <c r="A406" s="18" t="s">
        <v>463</v>
      </c>
      <c r="B406" s="13">
        <f>SUM(B407:B407)</f>
        <v>30</v>
      </c>
      <c r="C406" s="13">
        <f>SUM(C407:C407)</f>
        <v>30</v>
      </c>
    </row>
    <row r="407" ht="25" customHeight="1" spans="1:3">
      <c r="A407" s="19" t="s">
        <v>464</v>
      </c>
      <c r="B407" s="13">
        <v>30</v>
      </c>
      <c r="C407" s="13">
        <v>30</v>
      </c>
    </row>
    <row r="408" ht="25" customHeight="1" spans="1:3">
      <c r="A408" s="18" t="s">
        <v>465</v>
      </c>
      <c r="B408" s="13">
        <f>SUM(B409,B415,B418,B420,B423,B425)</f>
        <v>5390</v>
      </c>
      <c r="C408" s="13">
        <f>SUM(C409,C415,C418,C420,C423,C425)</f>
        <v>5524</v>
      </c>
    </row>
    <row r="409" ht="25" customHeight="1" spans="1:3">
      <c r="A409" s="18" t="s">
        <v>466</v>
      </c>
      <c r="B409" s="13">
        <f>SUM(B410:B414)</f>
        <v>649</v>
      </c>
      <c r="C409" s="13">
        <f>SUM(C410:C414)</f>
        <v>783</v>
      </c>
    </row>
    <row r="410" ht="25" customHeight="1" spans="1:3">
      <c r="A410" s="19" t="s">
        <v>127</v>
      </c>
      <c r="B410" s="13">
        <v>334</v>
      </c>
      <c r="C410" s="13">
        <v>390</v>
      </c>
    </row>
    <row r="411" ht="25" customHeight="1" spans="1:3">
      <c r="A411" s="19" t="s">
        <v>467</v>
      </c>
      <c r="B411" s="13">
        <v>83</v>
      </c>
      <c r="C411" s="13">
        <v>83</v>
      </c>
    </row>
    <row r="412" ht="25" customHeight="1" spans="1:3">
      <c r="A412" s="19" t="s">
        <v>468</v>
      </c>
      <c r="B412" s="13"/>
      <c r="C412" s="13">
        <v>40</v>
      </c>
    </row>
    <row r="413" ht="25" customHeight="1" spans="1:3">
      <c r="A413" s="19" t="s">
        <v>131</v>
      </c>
      <c r="B413" s="13">
        <v>222</v>
      </c>
      <c r="C413" s="13">
        <v>260</v>
      </c>
    </row>
    <row r="414" ht="25" customHeight="1" spans="1:3">
      <c r="A414" s="19" t="s">
        <v>469</v>
      </c>
      <c r="B414" s="13">
        <v>10</v>
      </c>
      <c r="C414" s="13">
        <v>10</v>
      </c>
    </row>
    <row r="415" ht="25" customHeight="1" spans="1:3">
      <c r="A415" s="18" t="s">
        <v>470</v>
      </c>
      <c r="B415" s="13">
        <f>SUM(B416:B417)</f>
        <v>4272</v>
      </c>
      <c r="C415" s="13">
        <f>SUM(C416:C417)</f>
        <v>4272</v>
      </c>
    </row>
    <row r="416" ht="25" customHeight="1" spans="1:3">
      <c r="A416" s="19" t="s">
        <v>471</v>
      </c>
      <c r="B416" s="13">
        <v>4200</v>
      </c>
      <c r="C416" s="13">
        <v>4200</v>
      </c>
    </row>
    <row r="417" ht="25" customHeight="1" spans="1:3">
      <c r="A417" s="19" t="s">
        <v>472</v>
      </c>
      <c r="B417" s="13">
        <v>72</v>
      </c>
      <c r="C417" s="13">
        <v>72</v>
      </c>
    </row>
    <row r="418" ht="25" customHeight="1" spans="1:3">
      <c r="A418" s="18" t="s">
        <v>473</v>
      </c>
      <c r="B418" s="13">
        <f>SUM(B419:B419)</f>
        <v>13</v>
      </c>
      <c r="C418" s="13">
        <f>SUM(C419:C419)</f>
        <v>13</v>
      </c>
    </row>
    <row r="419" ht="25" customHeight="1" spans="1:3">
      <c r="A419" s="19" t="s">
        <v>474</v>
      </c>
      <c r="B419" s="13">
        <v>13</v>
      </c>
      <c r="C419" s="13">
        <v>13</v>
      </c>
    </row>
    <row r="420" ht="25" customHeight="1" spans="1:3">
      <c r="A420" s="18" t="s">
        <v>475</v>
      </c>
      <c r="B420" s="13">
        <f>SUM(B421:B422)</f>
        <v>300</v>
      </c>
      <c r="C420" s="13">
        <f>SUM(C421:C422)</f>
        <v>300</v>
      </c>
    </row>
    <row r="421" ht="25" customHeight="1" spans="1:3">
      <c r="A421" s="19" t="s">
        <v>476</v>
      </c>
      <c r="B421" s="13">
        <v>143</v>
      </c>
      <c r="C421" s="13">
        <v>143</v>
      </c>
    </row>
    <row r="422" ht="25" customHeight="1" spans="1:3">
      <c r="A422" s="19" t="s">
        <v>477</v>
      </c>
      <c r="B422" s="13">
        <v>157</v>
      </c>
      <c r="C422" s="13">
        <v>157</v>
      </c>
    </row>
    <row r="423" ht="25" customHeight="1" spans="1:3">
      <c r="A423" s="18" t="s">
        <v>478</v>
      </c>
      <c r="B423" s="13">
        <f>SUM(B424:B424)</f>
        <v>20</v>
      </c>
      <c r="C423" s="13">
        <f>SUM(C424:C424)</f>
        <v>20</v>
      </c>
    </row>
    <row r="424" ht="25" customHeight="1" spans="1:3">
      <c r="A424" s="19" t="s">
        <v>479</v>
      </c>
      <c r="B424" s="13">
        <v>20</v>
      </c>
      <c r="C424" s="13">
        <v>20</v>
      </c>
    </row>
    <row r="425" ht="25" customHeight="1" spans="1:3">
      <c r="A425" s="18" t="s">
        <v>480</v>
      </c>
      <c r="B425" s="13">
        <f>SUM(B426:B426)</f>
        <v>136</v>
      </c>
      <c r="C425" s="13">
        <f>SUM(C426:C426)</f>
        <v>136</v>
      </c>
    </row>
    <row r="426" ht="25" customHeight="1" spans="1:3">
      <c r="A426" s="19" t="s">
        <v>481</v>
      </c>
      <c r="B426" s="13">
        <v>136</v>
      </c>
      <c r="C426" s="13">
        <v>136</v>
      </c>
    </row>
    <row r="427" ht="25" customHeight="1" spans="1:3">
      <c r="A427" s="18" t="s">
        <v>482</v>
      </c>
      <c r="B427" s="13">
        <v>3500</v>
      </c>
      <c r="C427" s="13">
        <v>3500</v>
      </c>
    </row>
    <row r="428" ht="25" customHeight="1" spans="1:3">
      <c r="A428" s="18" t="s">
        <v>483</v>
      </c>
      <c r="B428" s="13">
        <f>B429+B431</f>
        <v>33138</v>
      </c>
      <c r="C428" s="13">
        <f>C429+C431</f>
        <v>18700</v>
      </c>
    </row>
    <row r="429" ht="25" customHeight="1" spans="1:3">
      <c r="A429" s="19" t="s">
        <v>484</v>
      </c>
      <c r="B429" s="13">
        <f t="shared" ref="B429:B433" si="8">B430</f>
        <v>14200</v>
      </c>
      <c r="C429" s="13">
        <f t="shared" ref="C429:C433" si="9">C430</f>
        <v>0</v>
      </c>
    </row>
    <row r="430" ht="25" customHeight="1" spans="1:3">
      <c r="A430" s="19" t="s">
        <v>485</v>
      </c>
      <c r="B430" s="13">
        <v>14200</v>
      </c>
      <c r="C430" s="13"/>
    </row>
    <row r="431" ht="25" customHeight="1" spans="1:3">
      <c r="A431" s="19" t="s">
        <v>486</v>
      </c>
      <c r="B431" s="13">
        <f t="shared" si="8"/>
        <v>18938</v>
      </c>
      <c r="C431" s="13">
        <f t="shared" si="9"/>
        <v>18700</v>
      </c>
    </row>
    <row r="432" ht="25" customHeight="1" spans="1:3">
      <c r="A432" s="19" t="s">
        <v>487</v>
      </c>
      <c r="B432" s="13">
        <v>18938</v>
      </c>
      <c r="C432" s="13">
        <v>18700</v>
      </c>
    </row>
    <row r="433" ht="25" customHeight="1" spans="1:3">
      <c r="A433" s="18" t="s">
        <v>488</v>
      </c>
      <c r="B433" s="13">
        <f t="shared" si="8"/>
        <v>8950</v>
      </c>
      <c r="C433" s="13">
        <f t="shared" si="9"/>
        <v>9055</v>
      </c>
    </row>
    <row r="434" ht="25" customHeight="1" spans="1:3">
      <c r="A434" s="19" t="s">
        <v>489</v>
      </c>
      <c r="B434" s="13">
        <f>SUM(B435:B435)</f>
        <v>8950</v>
      </c>
      <c r="C434" s="13">
        <f>SUM(C435:C435)</f>
        <v>9055</v>
      </c>
    </row>
    <row r="435" ht="25" customHeight="1" spans="1:3">
      <c r="A435" s="19" t="s">
        <v>490</v>
      </c>
      <c r="B435" s="13">
        <v>8950</v>
      </c>
      <c r="C435" s="13">
        <v>9055</v>
      </c>
    </row>
    <row r="436" ht="25" customHeight="1" spans="1:3">
      <c r="A436" s="18" t="s">
        <v>491</v>
      </c>
      <c r="B436" s="13">
        <f>SUM(B437:B437)</f>
        <v>300</v>
      </c>
      <c r="C436" s="13">
        <f>SUM(C437:C437)</f>
        <v>13</v>
      </c>
    </row>
    <row r="437" ht="25" customHeight="1" spans="1:3">
      <c r="A437" s="19" t="s">
        <v>492</v>
      </c>
      <c r="B437" s="13">
        <v>300</v>
      </c>
      <c r="C437" s="13">
        <v>13</v>
      </c>
    </row>
    <row r="438" ht="25" customHeight="1" spans="1:3">
      <c r="A438" s="18" t="s">
        <v>493</v>
      </c>
      <c r="B438" s="13">
        <f>B439+B445+B442+B447</f>
        <v>25439</v>
      </c>
      <c r="C438" s="13">
        <f>C439+C445+C442+C447</f>
        <v>95526</v>
      </c>
    </row>
    <row r="439" ht="25" customHeight="1" spans="1:3">
      <c r="A439" s="19" t="s">
        <v>506</v>
      </c>
      <c r="B439" s="13">
        <f>SUM(B440:B441)</f>
        <v>333</v>
      </c>
      <c r="C439" s="13">
        <f>SUM(C440:C441)</f>
        <v>333</v>
      </c>
    </row>
    <row r="440" ht="25" customHeight="1" spans="1:3">
      <c r="A440" s="19" t="s">
        <v>507</v>
      </c>
      <c r="B440" s="13">
        <v>36</v>
      </c>
      <c r="C440" s="13">
        <v>36</v>
      </c>
    </row>
    <row r="441" ht="25" customHeight="1" spans="1:4">
      <c r="A441" s="19" t="s">
        <v>508</v>
      </c>
      <c r="B441" s="13">
        <v>297</v>
      </c>
      <c r="C441" s="13">
        <v>297</v>
      </c>
      <c r="D441" s="1"/>
    </row>
    <row r="442" ht="25" customHeight="1" spans="1:4">
      <c r="A442" s="19" t="s">
        <v>494</v>
      </c>
      <c r="B442" s="13">
        <f>B443+B444</f>
        <v>-8500</v>
      </c>
      <c r="C442" s="13">
        <f>C443+C444</f>
        <v>-8500</v>
      </c>
      <c r="D442" s="1"/>
    </row>
    <row r="443" ht="25" customHeight="1" spans="1:4">
      <c r="A443" s="19" t="s">
        <v>495</v>
      </c>
      <c r="B443" s="13">
        <v>-11500</v>
      </c>
      <c r="C443" s="13">
        <v>-11500</v>
      </c>
      <c r="D443" s="1"/>
    </row>
    <row r="444" ht="25" customHeight="1" spans="1:4">
      <c r="A444" s="19" t="s">
        <v>496</v>
      </c>
      <c r="B444" s="13">
        <v>3000</v>
      </c>
      <c r="C444" s="13">
        <v>3000</v>
      </c>
      <c r="D444" s="1"/>
    </row>
    <row r="445" ht="25" customHeight="1" spans="1:4">
      <c r="A445" s="19" t="s">
        <v>117</v>
      </c>
      <c r="B445" s="13">
        <f>B446</f>
        <v>33606</v>
      </c>
      <c r="C445" s="13">
        <f>C446</f>
        <v>23693</v>
      </c>
      <c r="D445" s="1"/>
    </row>
    <row r="446" ht="25" customHeight="1" spans="1:4">
      <c r="A446" s="19" t="s">
        <v>497</v>
      </c>
      <c r="B446" s="13">
        <v>33606</v>
      </c>
      <c r="C446" s="13">
        <v>23693</v>
      </c>
      <c r="D446" s="1"/>
    </row>
    <row r="447" ht="25" customHeight="1" spans="1:4">
      <c r="A447" s="19" t="s">
        <v>498</v>
      </c>
      <c r="B447" s="13"/>
      <c r="C447" s="13">
        <v>80000</v>
      </c>
      <c r="D447" s="1"/>
    </row>
    <row r="448" ht="25" customHeight="1" spans="1:4">
      <c r="A448" s="18" t="s">
        <v>63</v>
      </c>
      <c r="B448" s="13">
        <f>B449</f>
        <v>19546</v>
      </c>
      <c r="C448" s="13">
        <f>C449</f>
        <v>19546</v>
      </c>
      <c r="D448" s="1"/>
    </row>
    <row r="449" ht="25" customHeight="1" spans="1:4">
      <c r="A449" s="19" t="s">
        <v>499</v>
      </c>
      <c r="B449" s="13">
        <f>SUM(B450:B450)</f>
        <v>19546</v>
      </c>
      <c r="C449" s="13">
        <f>SUM(C450:C450)</f>
        <v>19546</v>
      </c>
      <c r="D449" s="1"/>
    </row>
    <row r="450" ht="25" customHeight="1" spans="1:4">
      <c r="A450" s="19" t="s">
        <v>500</v>
      </c>
      <c r="B450" s="13">
        <v>19546</v>
      </c>
      <c r="C450" s="13">
        <v>19546</v>
      </c>
      <c r="D450" s="1"/>
    </row>
  </sheetData>
  <mergeCells count="2">
    <mergeCell ref="A2:C2"/>
    <mergeCell ref="A3:C3"/>
  </mergeCells>
  <pageMargins left="0.669444444444445" right="0.669444444444445" top="0.788888888888889" bottom="0.788888888888889" header="0.509027777777778" footer="0.509027777777778"/>
  <pageSetup paperSize="9" scale="80" fitToHeight="0" orientation="portrait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34"/>
  <sheetViews>
    <sheetView showZeros="0" workbookViewId="0">
      <selection activeCell="B8" sqref="B8"/>
    </sheetView>
  </sheetViews>
  <sheetFormatPr defaultColWidth="9.13333333333333" defaultRowHeight="28" customHeight="1" outlineLevelCol="2"/>
  <cols>
    <col min="1" max="1" width="52.847619047619" style="20" customWidth="1"/>
    <col min="2" max="2" width="21.2857142857143" style="21" customWidth="1"/>
    <col min="3" max="3" width="22.8571428571429" style="21" customWidth="1"/>
  </cols>
  <sheetData>
    <row r="1" ht="20" customHeight="1" spans="1:3">
      <c r="A1" s="22" t="s">
        <v>509</v>
      </c>
      <c r="B1" s="23"/>
      <c r="C1" s="23"/>
    </row>
    <row r="2" customHeight="1" spans="1:3">
      <c r="A2" s="24" t="s">
        <v>510</v>
      </c>
      <c r="B2" s="24"/>
      <c r="C2" s="24"/>
    </row>
    <row r="3" ht="16" customHeight="1" spans="1:3">
      <c r="A3" s="25" t="s">
        <v>2</v>
      </c>
      <c r="B3" s="26"/>
      <c r="C3" s="26"/>
    </row>
    <row r="4" customHeight="1" spans="1:3">
      <c r="A4" s="27" t="s">
        <v>123</v>
      </c>
      <c r="B4" s="11" t="s">
        <v>4</v>
      </c>
      <c r="C4" s="11" t="s">
        <v>5</v>
      </c>
    </row>
    <row r="5" customHeight="1" spans="1:3">
      <c r="A5" s="28" t="s">
        <v>511</v>
      </c>
      <c r="B5" s="13">
        <f>SUM(B6,B28,B23,B32)</f>
        <v>363082</v>
      </c>
      <c r="C5" s="13">
        <f>SUM(C6,C28,C23,C32)</f>
        <v>211935</v>
      </c>
    </row>
    <row r="6" customHeight="1" spans="1:3">
      <c r="A6" s="28" t="s">
        <v>375</v>
      </c>
      <c r="B6" s="13">
        <f>SUM(B7,B18,B20)</f>
        <v>333273</v>
      </c>
      <c r="C6" s="13">
        <f>C7+C18+C20</f>
        <v>115659</v>
      </c>
    </row>
    <row r="7" customHeight="1" spans="1:3">
      <c r="A7" s="29" t="s">
        <v>512</v>
      </c>
      <c r="B7" s="13">
        <f>SUM(B8:B17)</f>
        <v>326593</v>
      </c>
      <c r="C7" s="13">
        <f>SUM(C8:C17)</f>
        <v>110823</v>
      </c>
    </row>
    <row r="8" customHeight="1" spans="1:3">
      <c r="A8" s="29" t="s">
        <v>513</v>
      </c>
      <c r="B8" s="13">
        <v>130182</v>
      </c>
      <c r="C8" s="13">
        <v>61028</v>
      </c>
    </row>
    <row r="9" customHeight="1" spans="1:3">
      <c r="A9" s="29" t="s">
        <v>514</v>
      </c>
      <c r="B9" s="13">
        <v>167000</v>
      </c>
      <c r="C9" s="13">
        <v>17407</v>
      </c>
    </row>
    <row r="10" customHeight="1" spans="1:3">
      <c r="A10" s="29" t="s">
        <v>515</v>
      </c>
      <c r="B10" s="13">
        <v>8146</v>
      </c>
      <c r="C10" s="13">
        <v>7685</v>
      </c>
    </row>
    <row r="11" customHeight="1" spans="1:3">
      <c r="A11" s="29" t="s">
        <v>516</v>
      </c>
      <c r="B11" s="13">
        <v>2253</v>
      </c>
      <c r="C11" s="13">
        <v>2253</v>
      </c>
    </row>
    <row r="12" customHeight="1" spans="1:3">
      <c r="A12" s="29" t="s">
        <v>517</v>
      </c>
      <c r="B12" s="13">
        <v>705</v>
      </c>
      <c r="C12" s="13">
        <v>705</v>
      </c>
    </row>
    <row r="13" customHeight="1" spans="1:3">
      <c r="A13" s="29" t="s">
        <v>518</v>
      </c>
      <c r="B13" s="13">
        <v>3500</v>
      </c>
      <c r="C13" s="13">
        <v>208</v>
      </c>
    </row>
    <row r="14" customHeight="1" spans="1:3">
      <c r="A14" s="29" t="s">
        <v>519</v>
      </c>
      <c r="B14" s="13"/>
      <c r="C14" s="13">
        <v>420</v>
      </c>
    </row>
    <row r="15" customHeight="1" spans="1:3">
      <c r="A15" s="29" t="s">
        <v>520</v>
      </c>
      <c r="B15" s="13">
        <v>2758</v>
      </c>
      <c r="C15" s="13">
        <v>2758</v>
      </c>
    </row>
    <row r="16" customHeight="1" spans="1:3">
      <c r="A16" s="29" t="s">
        <v>521</v>
      </c>
      <c r="B16" s="13"/>
      <c r="C16" s="13">
        <v>78</v>
      </c>
    </row>
    <row r="17" customHeight="1" spans="1:3">
      <c r="A17" s="29" t="s">
        <v>522</v>
      </c>
      <c r="B17" s="13">
        <v>12049</v>
      </c>
      <c r="C17" s="13">
        <v>18281</v>
      </c>
    </row>
    <row r="18" customHeight="1" spans="1:3">
      <c r="A18" s="29" t="s">
        <v>94</v>
      </c>
      <c r="B18" s="13">
        <f>B19</f>
        <v>3184</v>
      </c>
      <c r="C18" s="13">
        <f>C19</f>
        <v>1398</v>
      </c>
    </row>
    <row r="19" customHeight="1" spans="1:3">
      <c r="A19" s="29" t="s">
        <v>523</v>
      </c>
      <c r="B19" s="13">
        <v>3184</v>
      </c>
      <c r="C19" s="13">
        <v>1398</v>
      </c>
    </row>
    <row r="20" customHeight="1" spans="1:3">
      <c r="A20" s="29" t="s">
        <v>95</v>
      </c>
      <c r="B20" s="13">
        <f>B21+B22</f>
        <v>3496</v>
      </c>
      <c r="C20" s="13">
        <f>C21+C22</f>
        <v>3438</v>
      </c>
    </row>
    <row r="21" customHeight="1" spans="1:3">
      <c r="A21" s="29" t="s">
        <v>524</v>
      </c>
      <c r="B21" s="13">
        <v>3300</v>
      </c>
      <c r="C21" s="13">
        <v>3300</v>
      </c>
    </row>
    <row r="22" customHeight="1" spans="1:3">
      <c r="A22" s="29" t="s">
        <v>525</v>
      </c>
      <c r="B22" s="13">
        <v>196</v>
      </c>
      <c r="C22" s="13">
        <v>138</v>
      </c>
    </row>
    <row r="23" customHeight="1" spans="1:3">
      <c r="A23" s="28" t="s">
        <v>483</v>
      </c>
      <c r="B23" s="13">
        <f>B24+B26</f>
        <v>9</v>
      </c>
      <c r="C23" s="13">
        <f>C24+C26</f>
        <v>66508</v>
      </c>
    </row>
    <row r="24" customHeight="1" spans="1:3">
      <c r="A24" s="29" t="s">
        <v>101</v>
      </c>
      <c r="B24" s="13">
        <f t="shared" ref="B23:B26" si="0">B25</f>
        <v>0</v>
      </c>
      <c r="C24" s="13">
        <f t="shared" ref="C23:C26" si="1">C25</f>
        <v>66499</v>
      </c>
    </row>
    <row r="25" customHeight="1" spans="1:3">
      <c r="A25" s="29" t="s">
        <v>526</v>
      </c>
      <c r="B25" s="13"/>
      <c r="C25" s="13">
        <v>66499</v>
      </c>
    </row>
    <row r="26" customHeight="1" spans="1:3">
      <c r="A26" s="29" t="s">
        <v>103</v>
      </c>
      <c r="B26" s="13">
        <f t="shared" si="0"/>
        <v>9</v>
      </c>
      <c r="C26" s="13">
        <f t="shared" si="1"/>
        <v>9</v>
      </c>
    </row>
    <row r="27" customHeight="1" spans="1:3">
      <c r="A27" s="29" t="s">
        <v>527</v>
      </c>
      <c r="B27" s="13">
        <v>9</v>
      </c>
      <c r="C27" s="13">
        <v>9</v>
      </c>
    </row>
    <row r="28" customHeight="1" spans="1:3">
      <c r="A28" s="28" t="s">
        <v>488</v>
      </c>
      <c r="B28" s="13">
        <f t="shared" ref="B28:B33" si="2">B29</f>
        <v>29000</v>
      </c>
      <c r="C28" s="13">
        <f t="shared" ref="C28:C33" si="3">C29</f>
        <v>29660</v>
      </c>
    </row>
    <row r="29" customHeight="1" spans="1:3">
      <c r="A29" s="29" t="s">
        <v>105</v>
      </c>
      <c r="B29" s="13">
        <f>B30+B31</f>
        <v>29000</v>
      </c>
      <c r="C29" s="13">
        <f>C30+C31</f>
        <v>29660</v>
      </c>
    </row>
    <row r="30" customHeight="1" spans="1:3">
      <c r="A30" s="29" t="s">
        <v>528</v>
      </c>
      <c r="B30" s="13">
        <v>29000</v>
      </c>
      <c r="C30" s="13">
        <v>29000</v>
      </c>
    </row>
    <row r="31" customHeight="1" spans="1:3">
      <c r="A31" s="29" t="s">
        <v>529</v>
      </c>
      <c r="B31" s="13"/>
      <c r="C31" s="13">
        <v>660</v>
      </c>
    </row>
    <row r="32" customHeight="1" spans="1:3">
      <c r="A32" s="28" t="s">
        <v>530</v>
      </c>
      <c r="B32" s="13">
        <f t="shared" si="2"/>
        <v>800</v>
      </c>
      <c r="C32" s="13">
        <f t="shared" si="3"/>
        <v>108</v>
      </c>
    </row>
    <row r="33" customHeight="1" spans="1:3">
      <c r="A33" s="29" t="s">
        <v>531</v>
      </c>
      <c r="B33" s="13">
        <f t="shared" si="2"/>
        <v>800</v>
      </c>
      <c r="C33" s="13">
        <f t="shared" si="3"/>
        <v>108</v>
      </c>
    </row>
    <row r="34" customHeight="1" spans="1:3">
      <c r="A34" s="29" t="s">
        <v>532</v>
      </c>
      <c r="B34" s="13">
        <v>800</v>
      </c>
      <c r="C34" s="13">
        <v>108</v>
      </c>
    </row>
  </sheetData>
  <mergeCells count="2">
    <mergeCell ref="A2:C2"/>
    <mergeCell ref="A3:C3"/>
  </mergeCells>
  <pageMargins left="0.75" right="0.75" top="1" bottom="1" header="0.509027777777778" footer="0.509027777777778"/>
  <pageSetup paperSize="9" scale="90" fitToHeight="0" orientation="portrait" horizontalDpi="600"/>
  <headerFooter alignWithMargins="0" scaleWithDoc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34"/>
  <sheetViews>
    <sheetView showZeros="0" workbookViewId="0">
      <selection activeCell="A16" sqref="A16"/>
    </sheetView>
  </sheetViews>
  <sheetFormatPr defaultColWidth="9.13333333333333" defaultRowHeight="28" customHeight="1" outlineLevelCol="2"/>
  <cols>
    <col min="1" max="1" width="52.847619047619" style="20" customWidth="1"/>
    <col min="2" max="2" width="21.2857142857143" style="21" customWidth="1"/>
    <col min="3" max="3" width="22.8571428571429" style="21" customWidth="1"/>
  </cols>
  <sheetData>
    <row r="1" ht="20" customHeight="1" spans="1:3">
      <c r="A1" s="22" t="s">
        <v>533</v>
      </c>
      <c r="B1" s="23"/>
      <c r="C1" s="23"/>
    </row>
    <row r="2" customHeight="1" spans="1:3">
      <c r="A2" s="24" t="s">
        <v>534</v>
      </c>
      <c r="B2" s="24"/>
      <c r="C2" s="24"/>
    </row>
    <row r="3" ht="16" customHeight="1" spans="1:3">
      <c r="A3" s="25" t="s">
        <v>2</v>
      </c>
      <c r="B3" s="26"/>
      <c r="C3" s="26"/>
    </row>
    <row r="4" customHeight="1" spans="1:3">
      <c r="A4" s="27" t="s">
        <v>123</v>
      </c>
      <c r="B4" s="11" t="s">
        <v>4</v>
      </c>
      <c r="C4" s="11" t="s">
        <v>5</v>
      </c>
    </row>
    <row r="5" customHeight="1" spans="1:3">
      <c r="A5" s="28" t="s">
        <v>511</v>
      </c>
      <c r="B5" s="13">
        <f>SUM(B6,B28,B23,B32)</f>
        <v>363066</v>
      </c>
      <c r="C5" s="13">
        <f>SUM(C6,C28,C23,C32)</f>
        <v>211919</v>
      </c>
    </row>
    <row r="6" customHeight="1" spans="1:3">
      <c r="A6" s="28" t="s">
        <v>375</v>
      </c>
      <c r="B6" s="13">
        <f>SUM(B7,B18,B20)</f>
        <v>333257</v>
      </c>
      <c r="C6" s="13">
        <f>C7+C18+C20</f>
        <v>115643</v>
      </c>
    </row>
    <row r="7" customHeight="1" spans="1:3">
      <c r="A7" s="29" t="s">
        <v>512</v>
      </c>
      <c r="B7" s="13">
        <f>SUM(B8:B17)</f>
        <v>326593</v>
      </c>
      <c r="C7" s="13">
        <f>SUM(C8:C17)</f>
        <v>110823</v>
      </c>
    </row>
    <row r="8" customHeight="1" spans="1:3">
      <c r="A8" s="29" t="s">
        <v>513</v>
      </c>
      <c r="B8" s="13">
        <v>130182</v>
      </c>
      <c r="C8" s="13">
        <v>61028</v>
      </c>
    </row>
    <row r="9" customHeight="1" spans="1:3">
      <c r="A9" s="29" t="s">
        <v>514</v>
      </c>
      <c r="B9" s="13">
        <v>167000</v>
      </c>
      <c r="C9" s="13">
        <v>17407</v>
      </c>
    </row>
    <row r="10" customHeight="1" spans="1:3">
      <c r="A10" s="29" t="s">
        <v>515</v>
      </c>
      <c r="B10" s="13">
        <v>8146</v>
      </c>
      <c r="C10" s="13">
        <v>7685</v>
      </c>
    </row>
    <row r="11" customHeight="1" spans="1:3">
      <c r="A11" s="29" t="s">
        <v>516</v>
      </c>
      <c r="B11" s="13">
        <v>2253</v>
      </c>
      <c r="C11" s="13">
        <v>2253</v>
      </c>
    </row>
    <row r="12" customHeight="1" spans="1:3">
      <c r="A12" s="29" t="s">
        <v>517</v>
      </c>
      <c r="B12" s="13">
        <v>705</v>
      </c>
      <c r="C12" s="13">
        <v>705</v>
      </c>
    </row>
    <row r="13" customHeight="1" spans="1:3">
      <c r="A13" s="29" t="s">
        <v>518</v>
      </c>
      <c r="B13" s="13">
        <v>3500</v>
      </c>
      <c r="C13" s="13">
        <v>208</v>
      </c>
    </row>
    <row r="14" customHeight="1" spans="1:3">
      <c r="A14" s="29" t="s">
        <v>519</v>
      </c>
      <c r="B14" s="13"/>
      <c r="C14" s="13">
        <v>420</v>
      </c>
    </row>
    <row r="15" customHeight="1" spans="1:3">
      <c r="A15" s="29" t="s">
        <v>520</v>
      </c>
      <c r="B15" s="13">
        <v>2758</v>
      </c>
      <c r="C15" s="13">
        <v>2758</v>
      </c>
    </row>
    <row r="16" customHeight="1" spans="1:3">
      <c r="A16" s="29" t="s">
        <v>521</v>
      </c>
      <c r="B16" s="13"/>
      <c r="C16" s="13">
        <v>78</v>
      </c>
    </row>
    <row r="17" customHeight="1" spans="1:3">
      <c r="A17" s="29" t="s">
        <v>522</v>
      </c>
      <c r="B17" s="13">
        <v>12049</v>
      </c>
      <c r="C17" s="13">
        <v>18281</v>
      </c>
    </row>
    <row r="18" customHeight="1" spans="1:3">
      <c r="A18" s="29" t="s">
        <v>94</v>
      </c>
      <c r="B18" s="13">
        <f>B19</f>
        <v>3184</v>
      </c>
      <c r="C18" s="13">
        <f>C19</f>
        <v>1398</v>
      </c>
    </row>
    <row r="19" customHeight="1" spans="1:3">
      <c r="A19" s="29" t="s">
        <v>523</v>
      </c>
      <c r="B19" s="13">
        <v>3184</v>
      </c>
      <c r="C19" s="13">
        <v>1398</v>
      </c>
    </row>
    <row r="20" customHeight="1" spans="1:3">
      <c r="A20" s="29" t="s">
        <v>95</v>
      </c>
      <c r="B20" s="13">
        <f>B21+B22</f>
        <v>3480</v>
      </c>
      <c r="C20" s="13">
        <f>C21+C22</f>
        <v>3422</v>
      </c>
    </row>
    <row r="21" customHeight="1" spans="1:3">
      <c r="A21" s="29" t="s">
        <v>524</v>
      </c>
      <c r="B21" s="13">
        <v>3300</v>
      </c>
      <c r="C21" s="13">
        <v>3300</v>
      </c>
    </row>
    <row r="22" customHeight="1" spans="1:3">
      <c r="A22" s="29" t="s">
        <v>525</v>
      </c>
      <c r="B22" s="13">
        <v>180</v>
      </c>
      <c r="C22" s="13">
        <v>122</v>
      </c>
    </row>
    <row r="23" customHeight="1" spans="1:3">
      <c r="A23" s="28" t="s">
        <v>483</v>
      </c>
      <c r="B23" s="13">
        <f>B24+B26</f>
        <v>9</v>
      </c>
      <c r="C23" s="13">
        <f>C24+C26</f>
        <v>66508</v>
      </c>
    </row>
    <row r="24" customHeight="1" spans="1:3">
      <c r="A24" s="29" t="s">
        <v>101</v>
      </c>
      <c r="B24" s="13">
        <f t="shared" ref="B24:B29" si="0">B25</f>
        <v>0</v>
      </c>
      <c r="C24" s="13">
        <f t="shared" ref="C24:C28" si="1">C25</f>
        <v>66499</v>
      </c>
    </row>
    <row r="25" customHeight="1" spans="1:3">
      <c r="A25" s="29" t="s">
        <v>526</v>
      </c>
      <c r="B25" s="13"/>
      <c r="C25" s="13">
        <v>66499</v>
      </c>
    </row>
    <row r="26" customHeight="1" spans="1:3">
      <c r="A26" s="29" t="s">
        <v>103</v>
      </c>
      <c r="B26" s="13">
        <f t="shared" si="0"/>
        <v>9</v>
      </c>
      <c r="C26" s="13">
        <f t="shared" si="1"/>
        <v>9</v>
      </c>
    </row>
    <row r="27" customHeight="1" spans="1:3">
      <c r="A27" s="29" t="s">
        <v>527</v>
      </c>
      <c r="B27" s="13">
        <v>9</v>
      </c>
      <c r="C27" s="13">
        <v>9</v>
      </c>
    </row>
    <row r="28" customHeight="1" spans="1:3">
      <c r="A28" s="28" t="s">
        <v>488</v>
      </c>
      <c r="B28" s="13">
        <f t="shared" si="0"/>
        <v>29000</v>
      </c>
      <c r="C28" s="13">
        <f t="shared" si="1"/>
        <v>29660</v>
      </c>
    </row>
    <row r="29" customHeight="1" spans="1:3">
      <c r="A29" s="29" t="s">
        <v>105</v>
      </c>
      <c r="B29" s="13">
        <f>B30+B31</f>
        <v>29000</v>
      </c>
      <c r="C29" s="13">
        <f>C30+C31</f>
        <v>29660</v>
      </c>
    </row>
    <row r="30" customHeight="1" spans="1:3">
      <c r="A30" s="29" t="s">
        <v>528</v>
      </c>
      <c r="B30" s="13">
        <v>29000</v>
      </c>
      <c r="C30" s="13">
        <v>29000</v>
      </c>
    </row>
    <row r="31" customHeight="1" spans="1:3">
      <c r="A31" s="29" t="s">
        <v>529</v>
      </c>
      <c r="B31" s="13"/>
      <c r="C31" s="13">
        <v>660</v>
      </c>
    </row>
    <row r="32" customHeight="1" spans="1:3">
      <c r="A32" s="28" t="s">
        <v>530</v>
      </c>
      <c r="B32" s="13">
        <f>B33</f>
        <v>800</v>
      </c>
      <c r="C32" s="13">
        <f>C33</f>
        <v>108</v>
      </c>
    </row>
    <row r="33" customHeight="1" spans="1:3">
      <c r="A33" s="29" t="s">
        <v>531</v>
      </c>
      <c r="B33" s="13">
        <f>B34</f>
        <v>800</v>
      </c>
      <c r="C33" s="13">
        <f>C34</f>
        <v>108</v>
      </c>
    </row>
    <row r="34" customHeight="1" spans="1:3">
      <c r="A34" s="29" t="s">
        <v>532</v>
      </c>
      <c r="B34" s="13">
        <v>800</v>
      </c>
      <c r="C34" s="13">
        <v>108</v>
      </c>
    </row>
  </sheetData>
  <mergeCells count="2">
    <mergeCell ref="A2:C2"/>
    <mergeCell ref="A3:C3"/>
  </mergeCells>
  <pageMargins left="0.75" right="0.75" top="1" bottom="1" header="0.509027777777778" footer="0.509027777777778"/>
  <pageSetup paperSize="9" scale="90" fitToHeight="0" orientation="portrait" horizontalDpi="600"/>
  <headerFooter alignWithMargins="0" scaleWithDoc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61"/>
  <sheetViews>
    <sheetView showZeros="0" workbookViewId="0">
      <selection activeCell="C22" sqref="C22"/>
    </sheetView>
  </sheetViews>
  <sheetFormatPr defaultColWidth="10.2857142857143" defaultRowHeight="32.1" customHeight="1" outlineLevelCol="3"/>
  <cols>
    <col min="1" max="1" width="42" style="1" customWidth="1"/>
    <col min="2" max="2" width="25.1428571428571" style="4" customWidth="1"/>
    <col min="3" max="3" width="29" style="2" customWidth="1"/>
    <col min="4" max="4" width="10.2857142857143" style="2"/>
    <col min="5" max="16136" width="10.2857142857143" style="1"/>
  </cols>
  <sheetData>
    <row r="1" s="1" customFormat="1" ht="15.95" customHeight="1" spans="1:3">
      <c r="A1" s="5" t="s">
        <v>535</v>
      </c>
      <c r="B1" s="4"/>
      <c r="C1" s="4"/>
    </row>
    <row r="2" s="2" customFormat="1" ht="45" customHeight="1" spans="1:3">
      <c r="A2" s="7" t="s">
        <v>536</v>
      </c>
      <c r="B2" s="7"/>
      <c r="C2" s="7"/>
    </row>
    <row r="3" s="3" customFormat="1" ht="15.95" customHeight="1" spans="2:3">
      <c r="B3" s="16"/>
      <c r="C3" s="9" t="s">
        <v>2</v>
      </c>
    </row>
    <row r="4" s="2" customFormat="1" ht="24.95" customHeight="1" spans="1:3">
      <c r="A4" s="10" t="s">
        <v>123</v>
      </c>
      <c r="B4" s="11" t="s">
        <v>4</v>
      </c>
      <c r="C4" s="11" t="s">
        <v>5</v>
      </c>
    </row>
    <row r="5" s="2" customFormat="1" ht="25" customHeight="1" spans="1:3">
      <c r="A5" s="17" t="s">
        <v>124</v>
      </c>
      <c r="B5" s="13">
        <f>SUM(B6,B11,B22,B28,B33,B36,B39,B43,B45,B50,B52,B56,B59)</f>
        <v>345721</v>
      </c>
      <c r="C5" s="13">
        <f>SUM(C6,C11,C22,C28,C33,C36,C39,C43,C45,C50,C52,C56,C59)</f>
        <v>377828</v>
      </c>
    </row>
    <row r="6" s="2" customFormat="1" ht="25" customHeight="1" spans="1:3">
      <c r="A6" s="18" t="s">
        <v>537</v>
      </c>
      <c r="B6" s="13">
        <f>SUM(B7:B10)</f>
        <v>45861</v>
      </c>
      <c r="C6" s="13">
        <f>SUM(C7:C10)</f>
        <v>37084</v>
      </c>
    </row>
    <row r="7" s="2" customFormat="1" ht="25" customHeight="1" spans="1:3">
      <c r="A7" s="19" t="s">
        <v>538</v>
      </c>
      <c r="B7" s="13">
        <v>33151</v>
      </c>
      <c r="C7" s="13">
        <v>24063</v>
      </c>
    </row>
    <row r="8" s="2" customFormat="1" ht="25" customHeight="1" spans="1:3">
      <c r="A8" s="19" t="s">
        <v>539</v>
      </c>
      <c r="B8" s="13">
        <v>6378</v>
      </c>
      <c r="C8" s="13">
        <v>6622</v>
      </c>
    </row>
    <row r="9" s="2" customFormat="1" ht="25" customHeight="1" spans="1:3">
      <c r="A9" s="19" t="s">
        <v>540</v>
      </c>
      <c r="B9" s="13">
        <v>2241</v>
      </c>
      <c r="C9" s="13">
        <v>2304</v>
      </c>
    </row>
    <row r="10" s="2" customFormat="1" ht="25" customHeight="1" spans="1:3">
      <c r="A10" s="19" t="s">
        <v>541</v>
      </c>
      <c r="B10" s="13">
        <v>4091</v>
      </c>
      <c r="C10" s="13">
        <v>4095</v>
      </c>
    </row>
    <row r="11" s="2" customFormat="1" ht="25" customHeight="1" spans="1:3">
      <c r="A11" s="18" t="s">
        <v>542</v>
      </c>
      <c r="B11" s="13">
        <f>SUM(B12:B21)</f>
        <v>68520</v>
      </c>
      <c r="C11" s="13">
        <f>SUM(C12:C21)</f>
        <v>73765</v>
      </c>
    </row>
    <row r="12" s="2" customFormat="1" ht="25" customHeight="1" spans="1:3">
      <c r="A12" s="19" t="s">
        <v>543</v>
      </c>
      <c r="B12" s="13">
        <v>4005</v>
      </c>
      <c r="C12" s="13">
        <v>4013</v>
      </c>
    </row>
    <row r="13" s="1" customFormat="1" ht="25" customHeight="1" spans="1:4">
      <c r="A13" s="19" t="s">
        <v>544</v>
      </c>
      <c r="B13" s="13">
        <v>78</v>
      </c>
      <c r="C13" s="13">
        <v>78</v>
      </c>
      <c r="D13" s="2"/>
    </row>
    <row r="14" s="1" customFormat="1" ht="25" customHeight="1" spans="1:4">
      <c r="A14" s="19" t="s">
        <v>545</v>
      </c>
      <c r="B14" s="13">
        <v>55</v>
      </c>
      <c r="C14" s="13">
        <v>55</v>
      </c>
      <c r="D14" s="2"/>
    </row>
    <row r="15" s="1" customFormat="1" ht="25" customHeight="1" spans="1:4">
      <c r="A15" s="19" t="s">
        <v>546</v>
      </c>
      <c r="B15" s="13">
        <v>151</v>
      </c>
      <c r="C15" s="13">
        <v>111</v>
      </c>
      <c r="D15" s="2"/>
    </row>
    <row r="16" s="1" customFormat="1" ht="25" customHeight="1" spans="1:4">
      <c r="A16" s="19" t="s">
        <v>547</v>
      </c>
      <c r="B16" s="13">
        <v>26395</v>
      </c>
      <c r="C16" s="13">
        <v>25329</v>
      </c>
      <c r="D16" s="2"/>
    </row>
    <row r="17" s="1" customFormat="1" ht="25" customHeight="1" spans="1:4">
      <c r="A17" s="19" t="s">
        <v>548</v>
      </c>
      <c r="B17" s="13">
        <v>68</v>
      </c>
      <c r="C17" s="13">
        <v>71</v>
      </c>
      <c r="D17" s="2"/>
    </row>
    <row r="18" s="1" customFormat="1" ht="25" customHeight="1" spans="1:4">
      <c r="A18" s="19" t="s">
        <v>549</v>
      </c>
      <c r="B18" s="13">
        <v>81</v>
      </c>
      <c r="C18" s="13">
        <v>81</v>
      </c>
      <c r="D18" s="2"/>
    </row>
    <row r="19" s="1" customFormat="1" ht="25" customHeight="1" spans="1:4">
      <c r="A19" s="19" t="s">
        <v>550</v>
      </c>
      <c r="B19" s="13">
        <v>544</v>
      </c>
      <c r="C19" s="13">
        <v>344</v>
      </c>
      <c r="D19" s="2"/>
    </row>
    <row r="20" s="1" customFormat="1" ht="25" customHeight="1" spans="1:4">
      <c r="A20" s="19" t="s">
        <v>551</v>
      </c>
      <c r="B20" s="13">
        <v>454</v>
      </c>
      <c r="C20" s="13">
        <v>455</v>
      </c>
      <c r="D20" s="2"/>
    </row>
    <row r="21" s="1" customFormat="1" ht="25" customHeight="1" spans="1:4">
      <c r="A21" s="19" t="s">
        <v>552</v>
      </c>
      <c r="B21" s="13">
        <v>36689</v>
      </c>
      <c r="C21" s="13">
        <v>43228</v>
      </c>
      <c r="D21" s="2"/>
    </row>
    <row r="22" s="1" customFormat="1" ht="25" customHeight="1" spans="1:4">
      <c r="A22" s="18" t="s">
        <v>553</v>
      </c>
      <c r="B22" s="13">
        <f>SUM(B23:B27)</f>
        <v>15181</v>
      </c>
      <c r="C22" s="13">
        <f>SUM(C23:C27)</f>
        <v>10740</v>
      </c>
      <c r="D22" s="2"/>
    </row>
    <row r="23" s="1" customFormat="1" ht="25" customHeight="1" spans="1:4">
      <c r="A23" s="19" t="s">
        <v>554</v>
      </c>
      <c r="B23" s="13">
        <v>350</v>
      </c>
      <c r="C23" s="13">
        <v>4350</v>
      </c>
      <c r="D23" s="2"/>
    </row>
    <row r="24" s="1" customFormat="1" ht="25" customHeight="1" spans="1:4">
      <c r="A24" s="19" t="s">
        <v>555</v>
      </c>
      <c r="B24" s="13">
        <v>325</v>
      </c>
      <c r="C24" s="13">
        <v>325</v>
      </c>
      <c r="D24" s="2"/>
    </row>
    <row r="25" s="1" customFormat="1" ht="25" customHeight="1" spans="1:4">
      <c r="A25" s="19" t="s">
        <v>556</v>
      </c>
      <c r="B25" s="13">
        <v>1674</v>
      </c>
      <c r="C25" s="13">
        <v>1680</v>
      </c>
      <c r="D25" s="2"/>
    </row>
    <row r="26" s="1" customFormat="1" ht="25" customHeight="1" spans="1:4">
      <c r="A26" s="19" t="s">
        <v>557</v>
      </c>
      <c r="B26" s="13">
        <v>623</v>
      </c>
      <c r="C26" s="13">
        <v>923</v>
      </c>
      <c r="D26" s="2"/>
    </row>
    <row r="27" s="1" customFormat="1" ht="25" customHeight="1" spans="1:4">
      <c r="A27" s="19" t="s">
        <v>558</v>
      </c>
      <c r="B27" s="13">
        <v>12209</v>
      </c>
      <c r="C27" s="13">
        <v>3462</v>
      </c>
      <c r="D27" s="2"/>
    </row>
    <row r="28" s="1" customFormat="1" ht="25" customHeight="1" spans="1:4">
      <c r="A28" s="18" t="s">
        <v>559</v>
      </c>
      <c r="B28" s="13">
        <f>SUM(B29:B32)</f>
        <v>848</v>
      </c>
      <c r="C28" s="13">
        <f>SUM(C29:C32)</f>
        <v>883</v>
      </c>
      <c r="D28" s="2"/>
    </row>
    <row r="29" s="1" customFormat="1" ht="25" customHeight="1" spans="1:4">
      <c r="A29" s="19" t="s">
        <v>560</v>
      </c>
      <c r="B29" s="13">
        <v>700</v>
      </c>
      <c r="C29" s="13">
        <v>700</v>
      </c>
      <c r="D29" s="2"/>
    </row>
    <row r="30" s="1" customFormat="1" ht="25" customHeight="1" spans="1:4">
      <c r="A30" s="19" t="s">
        <v>554</v>
      </c>
      <c r="B30" s="13"/>
      <c r="C30" s="13">
        <v>40</v>
      </c>
      <c r="D30" s="2"/>
    </row>
    <row r="31" s="1" customFormat="1" ht="25" customHeight="1" spans="1:4">
      <c r="A31" s="19" t="s">
        <v>555</v>
      </c>
      <c r="B31" s="13">
        <v>76</v>
      </c>
      <c r="C31" s="13">
        <v>71</v>
      </c>
      <c r="D31" s="2"/>
    </row>
    <row r="32" s="1" customFormat="1" ht="25" customHeight="1" spans="1:4">
      <c r="A32" s="19" t="s">
        <v>557</v>
      </c>
      <c r="B32" s="13">
        <v>72</v>
      </c>
      <c r="C32" s="13">
        <v>72</v>
      </c>
      <c r="D32" s="2"/>
    </row>
    <row r="33" s="1" customFormat="1" ht="25" customHeight="1" spans="1:4">
      <c r="A33" s="18" t="s">
        <v>561</v>
      </c>
      <c r="B33" s="13">
        <f>SUM(B34:B35)</f>
        <v>93886</v>
      </c>
      <c r="C33" s="13">
        <f>SUM(C34:C35)</f>
        <v>106283</v>
      </c>
      <c r="D33" s="2"/>
    </row>
    <row r="34" s="1" customFormat="1" ht="25" customHeight="1" spans="1:4">
      <c r="A34" s="19" t="s">
        <v>562</v>
      </c>
      <c r="B34" s="13">
        <v>68424</v>
      </c>
      <c r="C34" s="13">
        <v>75902</v>
      </c>
      <c r="D34" s="2"/>
    </row>
    <row r="35" s="1" customFormat="1" ht="25" customHeight="1" spans="1:4">
      <c r="A35" s="19" t="s">
        <v>563</v>
      </c>
      <c r="B35" s="13">
        <v>25462</v>
      </c>
      <c r="C35" s="13">
        <v>30381</v>
      </c>
      <c r="D35" s="2"/>
    </row>
    <row r="36" s="1" customFormat="1" ht="25" customHeight="1" spans="1:4">
      <c r="A36" s="18" t="s">
        <v>564</v>
      </c>
      <c r="B36" s="13">
        <f>SUM(B37:B38)</f>
        <v>2256</v>
      </c>
      <c r="C36" s="13">
        <f>SUM(C37:C38)</f>
        <v>36958</v>
      </c>
      <c r="D36" s="2"/>
    </row>
    <row r="37" s="1" customFormat="1" ht="25" customHeight="1" spans="1:4">
      <c r="A37" s="19" t="s">
        <v>565</v>
      </c>
      <c r="B37" s="13">
        <v>1973</v>
      </c>
      <c r="C37" s="13">
        <v>2732</v>
      </c>
      <c r="D37" s="2"/>
    </row>
    <row r="38" s="1" customFormat="1" ht="25" customHeight="1" spans="1:4">
      <c r="A38" s="19" t="s">
        <v>566</v>
      </c>
      <c r="B38" s="13">
        <v>283</v>
      </c>
      <c r="C38" s="13">
        <v>34226</v>
      </c>
      <c r="D38" s="2"/>
    </row>
    <row r="39" s="1" customFormat="1" ht="25" customHeight="1" spans="1:4">
      <c r="A39" s="18" t="s">
        <v>567</v>
      </c>
      <c r="B39" s="13">
        <f>SUM(B40:B42)</f>
        <v>43718</v>
      </c>
      <c r="C39" s="13">
        <f>SUM(C40:C42)</f>
        <v>38486</v>
      </c>
      <c r="D39" s="2"/>
    </row>
    <row r="40" s="1" customFormat="1" ht="25" customHeight="1" spans="1:4">
      <c r="A40" s="19" t="s">
        <v>568</v>
      </c>
      <c r="B40" s="13">
        <v>1421</v>
      </c>
      <c r="C40" s="13">
        <v>1421</v>
      </c>
      <c r="D40" s="2"/>
    </row>
    <row r="41" s="1" customFormat="1" ht="25" customHeight="1" spans="1:4">
      <c r="A41" s="19" t="s">
        <v>569</v>
      </c>
      <c r="B41" s="13">
        <v>143</v>
      </c>
      <c r="C41" s="13">
        <v>143</v>
      </c>
      <c r="D41" s="2"/>
    </row>
    <row r="42" s="1" customFormat="1" ht="25" customHeight="1" spans="1:4">
      <c r="A42" s="19" t="s">
        <v>570</v>
      </c>
      <c r="B42" s="13">
        <v>42154</v>
      </c>
      <c r="C42" s="13">
        <v>36922</v>
      </c>
      <c r="D42" s="2"/>
    </row>
    <row r="43" s="1" customFormat="1" ht="25" customHeight="1" spans="1:4">
      <c r="A43" s="18" t="s">
        <v>571</v>
      </c>
      <c r="B43" s="13">
        <f>SUM(B44:B44)</f>
        <v>15000</v>
      </c>
      <c r="C43" s="13">
        <f>SUM(C44:C44)</f>
        <v>15000</v>
      </c>
      <c r="D43" s="2"/>
    </row>
    <row r="44" s="1" customFormat="1" ht="25" customHeight="1" spans="1:4">
      <c r="A44" s="19" t="s">
        <v>572</v>
      </c>
      <c r="B44" s="13">
        <v>15000</v>
      </c>
      <c r="C44" s="13">
        <v>15000</v>
      </c>
      <c r="D44" s="2"/>
    </row>
    <row r="45" s="1" customFormat="1" ht="25" customHeight="1" spans="1:4">
      <c r="A45" s="18" t="s">
        <v>573</v>
      </c>
      <c r="B45" s="13">
        <f>SUM(B46:B49)</f>
        <v>29681</v>
      </c>
      <c r="C45" s="13">
        <f>SUM(C46:C49)</f>
        <v>30684</v>
      </c>
      <c r="D45" s="2"/>
    </row>
    <row r="46" s="1" customFormat="1" ht="25" customHeight="1" spans="1:4">
      <c r="A46" s="19" t="s">
        <v>574</v>
      </c>
      <c r="B46" s="13">
        <v>7828</v>
      </c>
      <c r="C46" s="13">
        <v>8385</v>
      </c>
      <c r="D46" s="2"/>
    </row>
    <row r="47" s="1" customFormat="1" ht="25" customHeight="1" spans="1:4">
      <c r="A47" s="19" t="s">
        <v>575</v>
      </c>
      <c r="B47" s="13">
        <v>75</v>
      </c>
      <c r="C47" s="13">
        <v>75</v>
      </c>
      <c r="D47" s="2"/>
    </row>
    <row r="48" s="1" customFormat="1" ht="25" customHeight="1" spans="1:4">
      <c r="A48" s="19" t="s">
        <v>576</v>
      </c>
      <c r="B48" s="13">
        <v>9098</v>
      </c>
      <c r="C48" s="13">
        <v>9328</v>
      </c>
      <c r="D48" s="2"/>
    </row>
    <row r="49" s="1" customFormat="1" ht="25" customHeight="1" spans="1:4">
      <c r="A49" s="19" t="s">
        <v>577</v>
      </c>
      <c r="B49" s="13">
        <v>12680</v>
      </c>
      <c r="C49" s="13">
        <v>12896</v>
      </c>
      <c r="D49" s="2"/>
    </row>
    <row r="50" s="1" customFormat="1" ht="25" customHeight="1" spans="1:4">
      <c r="A50" s="18" t="s">
        <v>578</v>
      </c>
      <c r="B50" s="13">
        <f>SUM(B51:B51)</f>
        <v>12626</v>
      </c>
      <c r="C50" s="13">
        <f>SUM(C51:C51)</f>
        <v>12626</v>
      </c>
      <c r="D50" s="2"/>
    </row>
    <row r="51" s="1" customFormat="1" ht="25" customHeight="1" spans="1:4">
      <c r="A51" s="19" t="s">
        <v>579</v>
      </c>
      <c r="B51" s="13">
        <v>12626</v>
      </c>
      <c r="C51" s="13">
        <v>12626</v>
      </c>
      <c r="D51" s="2"/>
    </row>
    <row r="52" s="1" customFormat="1" ht="25" customHeight="1" spans="1:4">
      <c r="A52" s="18" t="s">
        <v>580</v>
      </c>
      <c r="B52" s="13">
        <f>SUM(B53:B55)</f>
        <v>9272</v>
      </c>
      <c r="C52" s="13">
        <f>SUM(C53:C55)</f>
        <v>9090</v>
      </c>
      <c r="D52" s="2"/>
    </row>
    <row r="53" s="1" customFormat="1" ht="25" customHeight="1" spans="1:4">
      <c r="A53" s="19" t="s">
        <v>581</v>
      </c>
      <c r="B53" s="13">
        <v>8950</v>
      </c>
      <c r="C53" s="13">
        <v>9055</v>
      </c>
      <c r="D53" s="2"/>
    </row>
    <row r="54" s="1" customFormat="1" ht="25" customHeight="1" spans="1:4">
      <c r="A54" s="19" t="s">
        <v>582</v>
      </c>
      <c r="B54" s="13">
        <v>22</v>
      </c>
      <c r="C54" s="13">
        <v>22</v>
      </c>
      <c r="D54" s="2"/>
    </row>
    <row r="55" s="1" customFormat="1" ht="25" customHeight="1" spans="1:4">
      <c r="A55" s="19" t="s">
        <v>583</v>
      </c>
      <c r="B55" s="13">
        <v>300</v>
      </c>
      <c r="C55" s="13">
        <v>13</v>
      </c>
      <c r="D55" s="2"/>
    </row>
    <row r="56" s="1" customFormat="1" ht="25" customHeight="1" spans="1:4">
      <c r="A56" s="18" t="s">
        <v>584</v>
      </c>
      <c r="B56" s="13">
        <f>SUM(B57:B58)</f>
        <v>6872</v>
      </c>
      <c r="C56" s="13">
        <f>SUM(C57:C58)</f>
        <v>3685</v>
      </c>
      <c r="D56" s="2"/>
    </row>
    <row r="57" s="1" customFormat="1" ht="25" customHeight="1" spans="1:4">
      <c r="A57" s="19" t="s">
        <v>585</v>
      </c>
      <c r="B57" s="13">
        <v>3685</v>
      </c>
      <c r="C57" s="13">
        <v>3685</v>
      </c>
      <c r="D57" s="2"/>
    </row>
    <row r="58" s="1" customFormat="1" ht="25" customHeight="1" spans="1:4">
      <c r="A58" s="19" t="s">
        <v>586</v>
      </c>
      <c r="B58" s="13">
        <v>3187</v>
      </c>
      <c r="C58" s="13"/>
      <c r="D58" s="2"/>
    </row>
    <row r="59" s="1" customFormat="1" ht="25" customHeight="1" spans="1:4">
      <c r="A59" s="18" t="s">
        <v>483</v>
      </c>
      <c r="B59" s="13">
        <f>SUM(B60:B61)</f>
        <v>2000</v>
      </c>
      <c r="C59" s="13">
        <f>SUM(C60:C61)</f>
        <v>2544</v>
      </c>
      <c r="D59" s="2"/>
    </row>
    <row r="60" s="1" customFormat="1" ht="25" customHeight="1" spans="1:4">
      <c r="A60" s="19" t="s">
        <v>587</v>
      </c>
      <c r="B60" s="13">
        <v>40</v>
      </c>
      <c r="C60" s="13">
        <v>40</v>
      </c>
      <c r="D60" s="2"/>
    </row>
    <row r="61" s="1" customFormat="1" ht="25" customHeight="1" spans="1:4">
      <c r="A61" s="19" t="s">
        <v>487</v>
      </c>
      <c r="B61" s="13">
        <v>1960</v>
      </c>
      <c r="C61" s="13">
        <v>2504</v>
      </c>
      <c r="D61" s="2"/>
    </row>
  </sheetData>
  <mergeCells count="1">
    <mergeCell ref="A2:C2"/>
  </mergeCells>
  <pageMargins left="0.669444444444445" right="0.669444444444445" top="0.788888888888889" bottom="0.788888888888889" header="0.509027777777778" footer="0.509027777777778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表1、2023年全区公共（调整）</vt:lpstr>
      <vt:lpstr>表2、2023年区本级公共（调整）</vt:lpstr>
      <vt:lpstr>表3、2023年全区基金（调整）</vt:lpstr>
      <vt:lpstr>表4、2023年区本级基金（调整）</vt:lpstr>
      <vt:lpstr>表5、2023年全区公共财政（调整明细） </vt:lpstr>
      <vt:lpstr>表6、2023年本级公共财政（调整明细）</vt:lpstr>
      <vt:lpstr>表7、2023年全区基金（调整明细）</vt:lpstr>
      <vt:lpstr>表8、2023年区本级基金（调整明细）</vt:lpstr>
      <vt:lpstr>表9、2023年全区政府经济分类（调整明细）</vt:lpstr>
      <vt:lpstr>表10、2023年本级政府经济分类（调整明细）</vt:lpstr>
      <vt:lpstr>表11、2023年全区三保分类（调整明细）</vt:lpstr>
      <vt:lpstr>表12、2023年本级三保分类（调整明细）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Liu</cp:lastModifiedBy>
  <dcterms:created xsi:type="dcterms:W3CDTF">2023-11-09T14:53:00Z</dcterms:created>
  <dcterms:modified xsi:type="dcterms:W3CDTF">2023-11-16T01:42:14Z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