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tabRatio="749" firstSheet="2" activeTab="2"/>
  </bookViews>
  <sheets>
    <sheet name="表1、2022全区公共（调整）" sheetId="1" r:id="rId1"/>
    <sheet name="表2、2022本级公共（调整）" sheetId="2" r:id="rId2"/>
    <sheet name="表3、2022年全区基金（调整）" sheetId="3" r:id="rId3"/>
    <sheet name="表4、2021年本级基金（调整）" sheetId="4" r:id="rId4"/>
    <sheet name="表5、2022年全区公共财政（调整明细） " sheetId="5" r:id="rId5"/>
    <sheet name="表6、2022年本级公共财政（调整明细）" sheetId="6" r:id="rId6"/>
    <sheet name="表7、2022年全区基金（调整明细）" sheetId="7" r:id="rId7"/>
    <sheet name="表8、2022年本级基金（调整明细）" sheetId="8" r:id="rId8"/>
    <sheet name="表9、2022年全区政府经济分类（调整明细）" sheetId="9" r:id="rId9"/>
    <sheet name="表10、2022年本级政府经济分类（调整明细）" sheetId="10" r:id="rId10"/>
    <sheet name="表11、2022年全区三保分类（调整明细）" sheetId="11" r:id="rId11"/>
    <sheet name="表12、2022年本级三保分类（调整明细）" sheetId="12" r:id="rId12"/>
  </sheets>
  <definedNames>
    <definedName name="_xlnm.Print_Area" localSheetId="7">'表8、2022年本级基金（调整明细）'!$A$1:$C$28</definedName>
    <definedName name="_xlnm.Print_Area" localSheetId="9">'表10、2022年本级政府经济分类（调整明细）'!$A$1:$C$63</definedName>
    <definedName name="_xlnm.Print_Area" localSheetId="6">'表7、2022年全区基金（调整明细）'!$A$1:$C$28</definedName>
    <definedName name="_xlnm.Print_Area" localSheetId="8">'表9、2022年全区政府经济分类（调整明细）'!$A$1:$C$61</definedName>
    <definedName name="_xlnm.Print_Area" localSheetId="2">'表3、2022年全区基金（调整）'!$A$1:$D$54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52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comments2.xml><?xml version="1.0" encoding="utf-8"?>
<comments xmlns="http://schemas.openxmlformats.org/spreadsheetml/2006/main">
  <authors>
    <author>lduser1</author>
  </authors>
  <commentList>
    <comment ref="A52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<sst xmlns="http://schemas.openxmlformats.org/spreadsheetml/2006/main" count="1478" uniqueCount="645">
  <si>
    <t>表一</t>
  </si>
  <si>
    <t>2022年马尾区全年一般公共财政收支调整预算</t>
  </si>
  <si>
    <t>单位：万元</t>
  </si>
  <si>
    <t>项目</t>
  </si>
  <si>
    <t>预算数</t>
  </si>
  <si>
    <t>调整预算数</t>
  </si>
  <si>
    <t>增减</t>
  </si>
  <si>
    <t>　一、税收收入</t>
  </si>
  <si>
    <t xml:space="preserve">        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</si>
  <si>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</si>
  <si>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</si>
  <si>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</si>
  <si>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</si>
  <si>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</si>
  <si>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</si>
  <si>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</si>
  <si>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</si>
  <si>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环境保护税</t>
  </si>
  <si>
    <t>　　2.非税收入</t>
  </si>
  <si>
    <t xml:space="preserve">        专项收入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</si>
  <si>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</si>
  <si>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</si>
  <si>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</si>
  <si>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</si>
  <si>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 xml:space="preserve">        政府住房基金收入</t>
  </si>
  <si>
    <t xml:space="preserve">        其他收入</t>
  </si>
  <si>
    <t>收入合计</t>
  </si>
  <si>
    <t xml:space="preserve">  上级补助收入</t>
  </si>
  <si>
    <t xml:space="preserve">  镇街上解</t>
  </si>
  <si>
    <t xml:space="preserve">  调入预算稳定调节基金</t>
  </si>
  <si>
    <t xml:space="preserve">  地方政府一般债券收入(新增)</t>
  </si>
  <si>
    <t xml:space="preserve">  地方政府一般债券收入(再融资债券)</t>
  </si>
  <si>
    <t xml:space="preserve">  调入资金</t>
  </si>
  <si>
    <t xml:space="preserve">  上年政策性专项结转使用</t>
  </si>
  <si>
    <t>收  入  总  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</si>
  <si>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</si>
  <si>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</si>
  <si>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</si>
  <si>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</si>
  <si>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</si>
  <si>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</si>
  <si>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</si>
  <si>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</si>
  <si>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</si>
  <si>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</si>
  <si>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</si>
  <si>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</si>
  <si>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</si>
  <si>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</si>
  <si>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</si>
  <si>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</si>
  <si>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</si>
  <si>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</si>
  <si>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</si>
  <si>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</si>
  <si>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</si>
  <si>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</si>
  <si>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</si>
  <si>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二十四、债务发行费支出</t>
  </si>
  <si>
    <t>公共财政支出合计</t>
  </si>
  <si>
    <t xml:space="preserve">  上解上级支出</t>
  </si>
  <si>
    <t xml:space="preserve">  对镇街体制返还和一般性转移支付</t>
  </si>
  <si>
    <t xml:space="preserve">  债务还本支出</t>
  </si>
  <si>
    <t xml:space="preserve">  专项政策性结转下年使用</t>
  </si>
  <si>
    <t xml:space="preserve">  调出资金</t>
  </si>
  <si>
    <t>援助其他地区支出</t>
  </si>
  <si>
    <t xml:space="preserve">  本年净结余</t>
  </si>
  <si>
    <t>支  出  总  计</t>
  </si>
  <si>
    <t>表二</t>
  </si>
  <si>
    <t>2022年马尾区本级全年一般公共财政收支调整预算</t>
  </si>
  <si>
    <t>表三</t>
  </si>
  <si>
    <t>2022年马尾区全年政府性基金预算收支表</t>
  </si>
  <si>
    <t>金额：万元</t>
  </si>
  <si>
    <r>
      <t>项</t>
    </r>
    <r>
      <rPr>
        <b/>
        <sz val="12"/>
        <rFont val="宋体"/>
        <family val="0"/>
      </rPr>
      <t>目</t>
    </r>
  </si>
  <si>
    <t>一、国有土地使用权出让收入</t>
  </si>
  <si>
    <t>二、城市基础设施配套费收入</t>
  </si>
  <si>
    <t>三、污水处理费收入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</si>
  <si>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</si>
  <si>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</si>
  <si>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</si>
  <si>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</si>
  <si>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</si>
  <si>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</si>
  <si>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 xml:space="preserve"> 地方政府专项债务转贷收入(新增)</t>
  </si>
  <si>
    <t xml:space="preserve"> 地方政府专项债务转贷收入(再融资)</t>
  </si>
  <si>
    <t>收入总计</t>
  </si>
  <si>
    <t>一、社会保障和就业支出</t>
  </si>
  <si>
    <t xml:space="preserve">    大中型水库移民后期扶持基金支出</t>
  </si>
  <si>
    <t xml:space="preserve">    小型水库移民扶助基金及对应专项债务收入安排的支出</t>
  </si>
  <si>
    <t>二、城乡社区支出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</si>
  <si>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</si>
  <si>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</si>
  <si>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农业土地开发资金及对应专项债务收入安排的支出</t>
  </si>
  <si>
    <t xml:space="preserve">    新增建设用地土地有偿使用费及对应专项债务收入安排的支出</t>
  </si>
  <si>
    <t xml:space="preserve">    城市基础设施配套费安排的支出</t>
  </si>
  <si>
    <t xml:space="preserve">    污水处理费及安排的支出</t>
  </si>
  <si>
    <t>三、农林水支出</t>
  </si>
  <si>
    <t xml:space="preserve">    新菜地开发建设基金及对应专项债务收入安排的支出</t>
  </si>
  <si>
    <t xml:space="preserve">    国家重大水利工程建设基金及对应专项债务收入安排的支出</t>
  </si>
  <si>
    <t xml:space="preserve">    水土保持补偿费安排的支出</t>
  </si>
  <si>
    <t>四、其他支出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</si>
  <si>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</si>
  <si>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</si>
  <si>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</si>
  <si>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五、债务付息支出</t>
  </si>
  <si>
    <t xml:space="preserve">    地方政府专项债务付息支出</t>
  </si>
  <si>
    <t>六、债务发行费支出</t>
  </si>
  <si>
    <t xml:space="preserve">    地方政府专项债务发行费支出</t>
  </si>
  <si>
    <t>七、抗疫特别国债安排的支出</t>
  </si>
  <si>
    <t xml:space="preserve">    基础设施建设</t>
  </si>
  <si>
    <t>支出合计</t>
  </si>
  <si>
    <t>转移性支出</t>
  </si>
  <si>
    <t xml:space="preserve">    政府性基金转移支付</t>
  </si>
  <si>
    <t xml:space="preserve">    　政府性基金转移支付支出</t>
  </si>
  <si>
    <t xml:space="preserve">    　政府性基金上解支出</t>
  </si>
  <si>
    <t xml:space="preserve">    调出资金</t>
  </si>
  <si>
    <t xml:space="preserve">    国有土地使用权出让金债务还本支出</t>
  </si>
  <si>
    <t xml:space="preserve">    年终结余</t>
  </si>
  <si>
    <t>支出总计</t>
  </si>
  <si>
    <t>表四</t>
  </si>
  <si>
    <t>2022年马尾区本级全年政府性基金预算收支表</t>
  </si>
  <si>
    <t>表五</t>
  </si>
  <si>
    <t>2022年马尾区全年一般公共财政支出计划情况明细表</t>
  </si>
  <si>
    <t>科目名称</t>
  </si>
  <si>
    <t>2022年支出预算</t>
  </si>
  <si>
    <t>2022年支出调整预算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</si>
  <si>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</si>
  <si>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</si>
  <si>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</si>
  <si>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</si>
  <si>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</si>
  <si>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</si>
  <si>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</si>
  <si>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</si>
  <si>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</si>
  <si>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</si>
  <si>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</si>
  <si>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</si>
  <si>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</si>
  <si>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</si>
  <si>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</si>
  <si>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</si>
  <si>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</si>
  <si>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</si>
  <si>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</si>
  <si>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</si>
  <si>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</si>
  <si>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</si>
  <si>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</si>
  <si>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</si>
  <si>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</si>
  <si>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</si>
  <si>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财政国库业务</t>
  </si>
  <si>
    <t xml:space="preserve">      信息化建设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</si>
  <si>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</si>
  <si>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</si>
  <si>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</si>
  <si>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</si>
  <si>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</si>
  <si>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</si>
  <si>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海关事务</t>
  </si>
  <si>
    <t xml:space="preserve">      口岸管理</t>
  </si>
  <si>
    <t xml:space="preserve">      其他海关事务支出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</si>
  <si>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</si>
  <si>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</si>
  <si>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</si>
  <si>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</si>
  <si>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</si>
  <si>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</si>
  <si>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</si>
  <si>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</si>
  <si>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</si>
  <si>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</si>
  <si>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</si>
  <si>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</si>
  <si>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</si>
  <si>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</si>
  <si>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</si>
  <si>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</si>
  <si>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</si>
  <si>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</si>
  <si>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</si>
  <si>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</si>
  <si>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</si>
  <si>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</si>
  <si>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</si>
  <si>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</si>
  <si>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</si>
  <si>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</si>
  <si>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</si>
  <si>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</si>
  <si>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</si>
  <si>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</si>
  <si>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</si>
  <si>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</si>
  <si>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</si>
  <si>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</si>
  <si>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</si>
  <si>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</si>
  <si>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</si>
  <si>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</si>
  <si>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</si>
  <si>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</si>
  <si>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</si>
  <si>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民兵</t>
  </si>
  <si>
    <t xml:space="preserve">      边海防</t>
  </si>
  <si>
    <t xml:space="preserve">      其他国防动员支出</t>
  </si>
  <si>
    <t xml:space="preserve">    其他国防支出（款）</t>
  </si>
  <si>
    <t xml:space="preserve">      其他国防支出(项)</t>
  </si>
  <si>
    <t xml:space="preserve">  公共安全支出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</si>
  <si>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</si>
  <si>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</si>
  <si>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</si>
  <si>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</si>
  <si>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</si>
  <si>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</si>
  <si>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</si>
  <si>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</si>
  <si>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普法宣传</t>
  </si>
  <si>
    <t xml:space="preserve">      公共法律服务</t>
  </si>
  <si>
    <t xml:space="preserve">      社区矫正</t>
  </si>
  <si>
    <t xml:space="preserve">      其他司法支出</t>
  </si>
  <si>
    <t xml:space="preserve">    国家保密</t>
  </si>
  <si>
    <t xml:space="preserve">      其他国家保密支出</t>
  </si>
  <si>
    <t xml:space="preserve">    其他公共安全支出（款）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</si>
  <si>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</si>
  <si>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</si>
  <si>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</si>
  <si>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</si>
  <si>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</si>
  <si>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</si>
  <si>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</si>
  <si>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</si>
  <si>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</si>
  <si>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</si>
  <si>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</si>
  <si>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</si>
  <si>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特殊教育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</si>
  <si>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</si>
  <si>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</si>
  <si>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</si>
  <si>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</si>
  <si>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</si>
  <si>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</si>
  <si>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</si>
  <si>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</si>
  <si>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</si>
  <si>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</si>
  <si>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</si>
  <si>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</si>
  <si>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  高技术研究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</si>
  <si>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</si>
  <si>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</si>
  <si>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</si>
  <si>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</si>
  <si>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</si>
  <si>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</si>
  <si>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科普活动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</si>
  <si>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</si>
  <si>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</si>
  <si>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</si>
  <si>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</si>
  <si>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</si>
  <si>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</si>
  <si>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</si>
  <si>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</si>
  <si>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</si>
  <si>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</si>
  <si>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</si>
  <si>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</si>
  <si>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</si>
  <si>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</si>
  <si>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</si>
  <si>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</si>
  <si>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</si>
  <si>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</si>
  <si>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</si>
  <si>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</si>
  <si>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</si>
  <si>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</si>
  <si>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</si>
  <si>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其他新闻出版电影支出</t>
  </si>
  <si>
    <t xml:space="preserve">    广播电视</t>
  </si>
  <si>
    <t xml:space="preserve">      其他广播电视支出</t>
  </si>
  <si>
    <t xml:space="preserve">    其他文化体育与传媒支出(款)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</si>
  <si>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</si>
  <si>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</si>
  <si>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</si>
  <si>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</si>
  <si>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</si>
  <si>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</si>
  <si>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劳动人事争议调节仲裁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</si>
  <si>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</si>
  <si>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</si>
  <si>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</si>
  <si>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</si>
  <si>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</si>
  <si>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</si>
  <si>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</si>
  <si>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</si>
  <si>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</si>
  <si>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</si>
  <si>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</si>
  <si>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</si>
  <si>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</si>
  <si>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</si>
  <si>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</si>
  <si>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</si>
  <si>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</si>
  <si>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</si>
  <si>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</si>
  <si>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</si>
  <si>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义务兵优待</t>
  </si>
  <si>
    <t xml:space="preserve">      烈士纪念设施管理维护</t>
  </si>
  <si>
    <t xml:space="preserve">      其他优抚支出</t>
  </si>
  <si>
    <t xml:space="preserve">    退役安置</t>
  </si>
  <si>
    <t xml:space="preserve">      退伍士兵安置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</si>
  <si>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</si>
  <si>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</si>
  <si>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</si>
  <si>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</si>
  <si>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</si>
  <si>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养老服务</t>
  </si>
  <si>
    <t xml:space="preserve">      其他社会福利支出</t>
  </si>
  <si>
    <t xml:space="preserve">    残疾人事业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</si>
  <si>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</si>
  <si>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</si>
  <si>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</si>
  <si>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</si>
  <si>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</si>
  <si>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</si>
  <si>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</si>
  <si>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</si>
  <si>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</si>
  <si>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</si>
  <si>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</si>
  <si>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</si>
  <si>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</si>
  <si>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</si>
  <si>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</si>
  <si>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</si>
  <si>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</si>
  <si>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</si>
  <si>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</si>
  <si>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其他社会保障和就业支出(款)</t>
  </si>
  <si>
    <t xml:space="preserve">      其他社会保障和就业支出（项）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</si>
  <si>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</si>
  <si>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</si>
  <si>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</si>
  <si>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</si>
  <si>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</si>
  <si>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</si>
  <si>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</si>
  <si>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</si>
  <si>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</si>
  <si>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</si>
  <si>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</si>
  <si>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</si>
  <si>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</si>
  <si>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</si>
  <si>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</si>
  <si>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</si>
  <si>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</si>
  <si>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</si>
  <si>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</si>
  <si>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</si>
  <si>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其他人口与计划生育事务支出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</si>
  <si>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</si>
  <si>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</si>
  <si>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</si>
  <si>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</si>
  <si>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</si>
  <si>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</si>
  <si>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</si>
  <si>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</si>
  <si>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</si>
  <si>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</si>
  <si>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</si>
  <si>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</si>
  <si>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</si>
  <si>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</si>
  <si>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</si>
  <si>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</si>
  <si>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</si>
  <si>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</si>
  <si>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</t>
  </si>
  <si>
    <t xml:space="preserve">      水体</t>
  </si>
  <si>
    <t xml:space="preserve">    能源管理事务</t>
  </si>
  <si>
    <t xml:space="preserve">      其他能源管理事务支出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</si>
  <si>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</si>
  <si>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</si>
  <si>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</si>
  <si>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</si>
  <si>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市政公用行业市场监管</t>
  </si>
  <si>
    <t xml:space="preserve">      其他城乡社区管理事务支出</t>
  </si>
  <si>
    <t xml:space="preserve">    城乡社区规划与管理（款）</t>
  </si>
  <si>
    <t xml:space="preserve">      城乡社区规划与管理（项）</t>
  </si>
  <si>
    <t xml:space="preserve">    城乡社区公共设施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</si>
  <si>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</si>
  <si>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</si>
  <si>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</si>
  <si>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建设市场管理与监督（款）</t>
  </si>
  <si>
    <t xml:space="preserve">      建设市场管理与监督（项）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</si>
  <si>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</si>
  <si>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</si>
  <si>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</si>
  <si>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农业农村</t>
  </si>
  <si>
    <t xml:space="preserve">      病虫害控制</t>
  </si>
  <si>
    <t xml:space="preserve">      执法监管</t>
  </si>
  <si>
    <t xml:space="preserve">      行业业务管理</t>
  </si>
  <si>
    <t xml:space="preserve">      农村合作经济</t>
  </si>
  <si>
    <t xml:space="preserve">      农村社会事业</t>
  </si>
  <si>
    <t xml:space="preserve">      渔业发展</t>
  </si>
  <si>
    <t xml:space="preserve">      其他农业农村支出</t>
  </si>
  <si>
    <t xml:space="preserve">    林业和草原</t>
  </si>
  <si>
    <t xml:space="preserve">      森林资源培育</t>
  </si>
  <si>
    <t xml:space="preserve">      湿地保护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</si>
  <si>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</si>
  <si>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</si>
  <si>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</si>
  <si>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</si>
  <si>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</si>
  <si>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</si>
  <si>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水土保持</t>
  </si>
  <si>
    <t xml:space="preserve">      防汛</t>
  </si>
  <si>
    <t xml:space="preserve">      水利建设征地及移民支出</t>
  </si>
  <si>
    <t xml:space="preserve">      其他水利支出</t>
  </si>
  <si>
    <t xml:space="preserve">    农村综合改革</t>
  </si>
  <si>
    <t xml:space="preserve">      对村民委员会和村党支部的补助</t>
  </si>
  <si>
    <t xml:space="preserve">    普惠金融发展支出</t>
  </si>
  <si>
    <t xml:space="preserve">      创业担保贷款贴息及奖补</t>
  </si>
  <si>
    <t xml:space="preserve">    其他农林水事务支出（款）</t>
  </si>
  <si>
    <t xml:space="preserve">      其他农林水事务支出（项）</t>
  </si>
  <si>
    <t xml:space="preserve">  交通运输支出</t>
  </si>
  <si>
    <t xml:space="preserve">    公路水路运输</t>
  </si>
  <si>
    <t xml:space="preserve">      公路养护</t>
  </si>
  <si>
    <t xml:space="preserve">      其他公路水路运输支出</t>
  </si>
  <si>
    <t xml:space="preserve">  资源勘探工业信息等支出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</si>
  <si>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</si>
  <si>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</si>
  <si>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</si>
  <si>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</si>
  <si>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其他资源勘探工业信息等支出(款)</t>
  </si>
  <si>
    <t xml:space="preserve">      其他资源勘探工业信息等支出(项)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</si>
  <si>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</si>
  <si>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</si>
  <si>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</si>
  <si>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</si>
  <si>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</si>
  <si>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</si>
  <si>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</si>
  <si>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</si>
  <si>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</si>
  <si>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</si>
  <si>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</si>
  <si>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</si>
  <si>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</si>
  <si>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自然资源调查预确权登记</t>
  </si>
  <si>
    <t xml:space="preserve">      土地资源储备支出</t>
  </si>
  <si>
    <t xml:space="preserve">      其他自然资源事务支出</t>
  </si>
  <si>
    <t xml:space="preserve">    气象事务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</si>
  <si>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</si>
  <si>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</si>
  <si>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</si>
  <si>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公共租赁住房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</si>
  <si>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</si>
  <si>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</si>
  <si>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</si>
  <si>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购房补贴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</si>
  <si>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</si>
  <si>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</si>
  <si>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</si>
  <si>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</si>
  <si>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信息统计</t>
  </si>
  <si>
    <t xml:space="preserve">      专项业务活动</t>
  </si>
  <si>
    <t xml:space="preserve">      国家粮油差价补贴</t>
  </si>
  <si>
    <t xml:space="preserve">      粮食风险基金</t>
  </si>
  <si>
    <t xml:space="preserve">  灾害防治及应急管理支出</t>
  </si>
  <si>
    <t xml:space="preserve">    应急管理事务</t>
  </si>
  <si>
    <t xml:space="preserve">      安全监管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</si>
  <si>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</si>
  <si>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</si>
  <si>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</si>
  <si>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</si>
  <si>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自然灾害防治</t>
  </si>
  <si>
    <t xml:space="preserve">      地质灾害防治</t>
  </si>
  <si>
    <t xml:space="preserve">  预备费</t>
  </si>
  <si>
    <t xml:space="preserve">  其他支出</t>
  </si>
  <si>
    <t xml:space="preserve">    年初预留</t>
  </si>
  <si>
    <t xml:space="preserve">      年初预留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</si>
  <si>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</si>
  <si>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</si>
  <si>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</si>
  <si>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</si>
  <si>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</si>
  <si>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债务发行费支出</t>
  </si>
  <si>
    <t xml:space="preserve">    地方政府一般债务发行费支出</t>
  </si>
  <si>
    <t xml:space="preserve">  转移性支出</t>
  </si>
  <si>
    <t xml:space="preserve">    上解资金</t>
  </si>
  <si>
    <t xml:space="preserve">      体制上解支出</t>
  </si>
  <si>
    <t xml:space="preserve">      专项上解支出</t>
  </si>
  <si>
    <t xml:space="preserve">      一般公共预算年终结余</t>
  </si>
  <si>
    <t xml:space="preserve">    援助其他地区支出</t>
  </si>
  <si>
    <t xml:space="preserve">    地方政府一般债务还本支出</t>
  </si>
  <si>
    <t xml:space="preserve">      地方政府一般债券还本支出</t>
  </si>
  <si>
    <t>表六</t>
  </si>
  <si>
    <t>2022年马尾区本级全年一般公共财政支出计划情况明细表</t>
  </si>
  <si>
    <t xml:space="preserve">      地方政府其他一般债务付息支出</t>
  </si>
  <si>
    <t xml:space="preserve">    一般性转移支付</t>
  </si>
  <si>
    <t xml:space="preserve">      其他一般性转移支付支出</t>
  </si>
  <si>
    <t>表七</t>
  </si>
  <si>
    <t>2022年马尾区全年政府性基金支出计划情况明细表</t>
  </si>
  <si>
    <t>政府性基金预算支出合计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</si>
  <si>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</si>
  <si>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</si>
  <si>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</si>
  <si>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</si>
  <si>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</si>
  <si>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</si>
  <si>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公共租赁住房支出</t>
  </si>
  <si>
    <t xml:space="preserve">      农业农村生态环境支出</t>
  </si>
  <si>
    <t xml:space="preserve">      其他国有土地使用权出让收入安排的支出</t>
  </si>
  <si>
    <t xml:space="preserve">      城市公共设施</t>
  </si>
  <si>
    <t xml:space="preserve">      城市环境卫生</t>
  </si>
  <si>
    <t xml:space="preserve">      污水处理设施建设和运营</t>
  </si>
  <si>
    <t xml:space="preserve">      代征手续费</t>
  </si>
  <si>
    <t xml:space="preserve">      其他地方自行试点项目收益专项债务收入安排的支出</t>
  </si>
  <si>
    <t xml:space="preserve">      国有土地使用权出让金债务付息支出</t>
  </si>
  <si>
    <t xml:space="preserve">  债务发行费用支出</t>
  </si>
  <si>
    <t xml:space="preserve">    地方政府专项债务发行费用支出</t>
  </si>
  <si>
    <t xml:space="preserve">      国有土地使用权出让金债务发行费支出</t>
  </si>
  <si>
    <t>表八</t>
  </si>
  <si>
    <t>2022年马尾区本级全年政府性基金支出计划情况明细表</t>
  </si>
  <si>
    <t>2021年支出预算</t>
  </si>
  <si>
    <t>2021年支出调整预算</t>
  </si>
  <si>
    <t>表九</t>
  </si>
  <si>
    <t>2022年马尾区一般公共财政预算政府经济分类支出计划情况明细表</t>
  </si>
  <si>
    <t>2022年支出预算数</t>
  </si>
  <si>
    <t>2022年支出调整预算数</t>
  </si>
  <si>
    <t xml:space="preserve">  机关工资福利支出</t>
  </si>
  <si>
    <t xml:space="preserve">      工资奖金津补贴</t>
  </si>
  <si>
    <t xml:space="preserve">      社会保障缴费</t>
  </si>
  <si>
    <t xml:space="preserve">      其他工资福利支出</t>
  </si>
  <si>
    <t xml:space="preserve">  机关商品和服务支出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</si>
  <si>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</si>
  <si>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</si>
  <si>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</si>
  <si>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</si>
  <si>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</si>
  <si>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</si>
  <si>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因公出国（境）费用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</si>
  <si>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</si>
  <si>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</si>
  <si>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</si>
  <si>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机关资本性支出（一）</t>
  </si>
  <si>
    <t xml:space="preserve">      基础设施建设</t>
  </si>
  <si>
    <t xml:space="preserve">      公务用车购置</t>
  </si>
  <si>
    <t xml:space="preserve">      土地征迁补偿和安置支出</t>
  </si>
  <si>
    <t xml:space="preserve">      设备购置</t>
  </si>
  <si>
    <t xml:space="preserve">      大型修缮</t>
  </si>
  <si>
    <t xml:space="preserve">      其他资本性支出</t>
  </si>
  <si>
    <t xml:space="preserve">  机关资本性支出（二）</t>
  </si>
  <si>
    <t xml:space="preserve">      房屋建筑物购建</t>
  </si>
  <si>
    <t xml:space="preserve">  对事业单位经常性补助</t>
  </si>
  <si>
    <t xml:space="preserve">      工资福利支出</t>
  </si>
  <si>
    <t xml:space="preserve">      商品和服务支出</t>
  </si>
  <si>
    <t xml:space="preserve">      其他对事业单位补助</t>
  </si>
  <si>
    <t xml:space="preserve">  对事业单位资本性补助</t>
  </si>
  <si>
    <t xml:space="preserve">      资本性支出（一）</t>
  </si>
  <si>
    <t xml:space="preserve">      资本性支出（二）</t>
  </si>
  <si>
    <t xml:space="preserve">  对企业补助</t>
  </si>
  <si>
    <t xml:space="preserve">      费用补贴</t>
  </si>
  <si>
    <t xml:space="preserve">      利息补贴</t>
  </si>
  <si>
    <t xml:space="preserve">      其他对企业补助</t>
  </si>
  <si>
    <t xml:space="preserve">  对个人和家庭补助</t>
  </si>
  <si>
    <t xml:space="preserve">      社会福利和救助</t>
  </si>
  <si>
    <t xml:space="preserve">      助学金</t>
  </si>
  <si>
    <t xml:space="preserve">      离退休费</t>
  </si>
  <si>
    <t xml:space="preserve">      其他对个人和家庭补助</t>
  </si>
  <si>
    <t xml:space="preserve">  对社会保障基金补助</t>
  </si>
  <si>
    <t xml:space="preserve">      对社会保险基金补助</t>
  </si>
  <si>
    <t xml:space="preserve">  债务利息及费用支出</t>
  </si>
  <si>
    <t xml:space="preserve">      国内债务付息</t>
  </si>
  <si>
    <t xml:space="preserve">      国内债务发行费用</t>
  </si>
  <si>
    <t xml:space="preserve">      援助其他地区支出</t>
  </si>
  <si>
    <t xml:space="preserve">  预备费及预留</t>
  </si>
  <si>
    <t xml:space="preserve">      预备费</t>
  </si>
  <si>
    <t xml:space="preserve">      预留</t>
  </si>
  <si>
    <t xml:space="preserve">      对民间非营利组织和群众性自治组织补贴</t>
  </si>
  <si>
    <t>表十</t>
  </si>
  <si>
    <t>2022年马尾区本级一般公共财政预算政府经济分类支出计划情况明细表</t>
  </si>
  <si>
    <t>表十一</t>
  </si>
  <si>
    <t>2022年马尾区一般公共财政预算三保分类支出计划情况明细表</t>
  </si>
  <si>
    <t>分类项名称</t>
  </si>
  <si>
    <t xml:space="preserve">  保工资（人员经费）</t>
  </si>
  <si>
    <t xml:space="preserve">    在职基本工资</t>
  </si>
  <si>
    <t xml:space="preserve">      在职基本工资-行政部门</t>
  </si>
  <si>
    <t xml:space="preserve">      在职基本工资-公检法部门</t>
  </si>
  <si>
    <t xml:space="preserve">      在职基本工资-其他部门</t>
  </si>
  <si>
    <t xml:space="preserve">    在职年终一次性奖金</t>
  </si>
  <si>
    <t xml:space="preserve">    离休人员经费</t>
  </si>
  <si>
    <t xml:space="preserve">    地方津补贴</t>
  </si>
  <si>
    <t xml:space="preserve">    事业单位绩效工资</t>
  </si>
  <si>
    <t xml:space="preserve">    在职工资附加性支出</t>
  </si>
  <si>
    <t xml:space="preserve">    差额拨款单位财政补助职业年金</t>
  </si>
  <si>
    <t xml:space="preserve">    完善人民警察工资待遇政策</t>
  </si>
  <si>
    <t xml:space="preserve">  保运转（公用经费）</t>
  </si>
  <si>
    <t xml:space="preserve">    保运转（公用经费）</t>
  </si>
  <si>
    <t xml:space="preserve">      保运转（公用经费）-行政部门</t>
  </si>
  <si>
    <t xml:space="preserve">      保运转（公用经费）-公检法部门</t>
  </si>
  <si>
    <t xml:space="preserve">      保运转（公用经费）-其他部门</t>
  </si>
  <si>
    <t xml:space="preserve">  保民生</t>
  </si>
  <si>
    <t xml:space="preserve">    教育经费支出</t>
  </si>
  <si>
    <t xml:space="preserve">      学前教育幼儿资助</t>
  </si>
  <si>
    <t xml:space="preserve">      城乡义务教育生均公用经费</t>
  </si>
  <si>
    <t xml:space="preserve">        城乡义务教育生均公用经费-小学</t>
  </si>
  <si>
    <t xml:space="preserve">        城乡义务教育生均公用经费-初中</t>
  </si>
  <si>
    <t xml:space="preserve">      义务教育阶段特殊教育学校和随班就读残疾学生生均公用经费</t>
  </si>
  <si>
    <t xml:space="preserve">      家庭经济困难学生生活补助</t>
  </si>
  <si>
    <t xml:space="preserve">        家庭经济困难学生生活补助-小学</t>
  </si>
  <si>
    <t xml:space="preserve">        家庭经济困难学生生活补助-初中</t>
  </si>
  <si>
    <t xml:space="preserve">      普通高中学生资助</t>
  </si>
  <si>
    <t xml:space="preserve">        普通高中学生资助-家庭经济困难学生国家助学金</t>
  </si>
  <si>
    <t xml:space="preserve">        普通高中学生资助-免除建档立卡等家庭经济困难学生学杂费</t>
  </si>
  <si>
    <t xml:space="preserve">      中职教育学生资助</t>
  </si>
  <si>
    <t xml:space="preserve">        中职教育学生资助-家庭经济困难学生国家助学金</t>
  </si>
  <si>
    <t xml:space="preserve">        中职教育学生资助-免学杂费</t>
  </si>
  <si>
    <t xml:space="preserve">    农村文化建设支出</t>
  </si>
  <si>
    <t xml:space="preserve">    社会保障支出</t>
  </si>
  <si>
    <t xml:space="preserve">      城市居民最低生活保障金</t>
  </si>
  <si>
    <t xml:space="preserve">      农村居民最低生活保障金</t>
  </si>
  <si>
    <t xml:space="preserve">      城乡居民社会养老保险</t>
  </si>
  <si>
    <t xml:space="preserve">        城乡居民社会养老保险-参保缴费</t>
  </si>
  <si>
    <t xml:space="preserve">        城乡居民社会养老保险-基础养老金</t>
  </si>
  <si>
    <t xml:space="preserve">      孤儿基本生活保障</t>
  </si>
  <si>
    <t xml:space="preserve">    卫生健康支出</t>
  </si>
  <si>
    <t xml:space="preserve">      城乡居民基本医疗保险</t>
  </si>
  <si>
    <t xml:space="preserve">      计划生育支出</t>
  </si>
  <si>
    <t xml:space="preserve">        计划生育支出-农村部分计划生育家庭奖励扶助</t>
  </si>
  <si>
    <t xml:space="preserve">        计划生育支出-全国计划生育特别扶助制度</t>
  </si>
  <si>
    <t xml:space="preserve">    村级支出</t>
  </si>
  <si>
    <t xml:space="preserve">    其他基本民生支出</t>
  </si>
  <si>
    <t xml:space="preserve">  非三保支出</t>
  </si>
  <si>
    <t>表十二</t>
  </si>
  <si>
    <t>2022年马尾区本级一般公共财政预算三保分类支出计划情况明细表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</si>
</sst>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58"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楷体_GB2312"/>
      <family val="0"/>
    </font>
    <font>
      <b/>
      <sz val="12"/>
      <color indexed="8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5" fillId="0" borderId="12" xfId="0" applyNumberFormat="1" applyFont="1" applyFill="1" applyBorder="1" applyAlignment="1" applyProtection="1">
      <alignment horizontal="left" vertical="center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6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55" fillId="0" borderId="13" xfId="0" applyNumberFormat="1" applyFont="1" applyFill="1" applyBorder="1" applyAlignment="1" applyProtection="1">
      <alignment horizontal="left" vertical="center"/>
      <protection/>
    </xf>
    <xf numFmtId="177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8" fillId="33" borderId="9" xfId="0" applyFont="1" applyFill="1" applyBorder="1" applyAlignment="1">
      <alignment horizontal="center" vertical="center" wrapText="1"/>
    </xf>
    <xf numFmtId="177" fontId="8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left" vertical="center"/>
      <protection/>
    </xf>
    <xf numFmtId="178" fontId="1" fillId="33" borderId="9" xfId="0" applyNumberFormat="1" applyFont="1" applyFill="1" applyBorder="1" applyAlignment="1" applyProtection="1">
      <alignment horizontal="right" vertical="center"/>
      <protection/>
    </xf>
    <xf numFmtId="0" fontId="6" fillId="33" borderId="9" xfId="0" applyNumberFormat="1" applyFont="1" applyFill="1" applyBorder="1" applyAlignment="1" applyProtection="1">
      <alignment horizontal="left" vertical="center"/>
      <protection/>
    </xf>
    <xf numFmtId="178" fontId="1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 wrapText="1"/>
    </xf>
    <xf numFmtId="177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177" fontId="2" fillId="33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right"/>
    </xf>
    <xf numFmtId="0" fontId="4" fillId="33" borderId="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 applyProtection="1">
      <alignment vertical="center"/>
      <protection/>
    </xf>
    <xf numFmtId="176" fontId="1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 applyProtection="1">
      <alignment vertical="center" wrapText="1"/>
      <protection/>
    </xf>
    <xf numFmtId="176" fontId="1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176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 applyProtection="1">
      <alignment vertical="center"/>
      <protection/>
    </xf>
    <xf numFmtId="176" fontId="12" fillId="0" borderId="14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76" fontId="13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1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 applyProtection="1">
      <alignment vertical="center" wrapText="1"/>
      <protection/>
    </xf>
    <xf numFmtId="176" fontId="12" fillId="0" borderId="21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vertical="center" wrapText="1"/>
    </xf>
    <xf numFmtId="176" fontId="0" fillId="0" borderId="0" xfId="0" applyNumberFormat="1" applyFill="1" applyAlignment="1">
      <alignment/>
    </xf>
    <xf numFmtId="176" fontId="2" fillId="33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176" fontId="14" fillId="0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right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/>
    </xf>
    <xf numFmtId="176" fontId="0" fillId="0" borderId="9" xfId="0" applyNumberFormat="1" applyFill="1" applyBorder="1" applyAlignment="1">
      <alignment/>
    </xf>
    <xf numFmtId="0" fontId="2" fillId="0" borderId="9" xfId="0" applyFont="1" applyFill="1" applyBorder="1" applyAlignment="1">
      <alignment vertical="center"/>
    </xf>
    <xf numFmtId="176" fontId="12" fillId="0" borderId="9" xfId="0" applyNumberFormat="1" applyFont="1" applyFill="1" applyBorder="1" applyAlignment="1" applyProtection="1">
      <alignment horizontal="left" vertical="center"/>
      <protection locked="0"/>
    </xf>
    <xf numFmtId="176" fontId="4" fillId="0" borderId="9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/>
    </xf>
    <xf numFmtId="176" fontId="4" fillId="33" borderId="9" xfId="0" applyNumberFormat="1" applyFont="1" applyFill="1" applyBorder="1" applyAlignment="1">
      <alignment/>
    </xf>
    <xf numFmtId="176" fontId="0" fillId="0" borderId="9" xfId="0" applyNumberFormat="1" applyFill="1" applyBorder="1" applyAlignment="1">
      <alignment/>
    </xf>
    <xf numFmtId="176" fontId="6" fillId="0" borderId="0" xfId="0" applyNumberFormat="1" applyFont="1" applyAlignment="1">
      <alignment/>
    </xf>
    <xf numFmtId="176" fontId="13" fillId="33" borderId="9" xfId="0" applyNumberFormat="1" applyFont="1" applyFill="1" applyBorder="1" applyAlignment="1">
      <alignment vertical="center"/>
    </xf>
    <xf numFmtId="176" fontId="12" fillId="33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Zeros="0" zoomScale="90" zoomScaleNormal="90" zoomScaleSheetLayoutView="100" workbookViewId="0" topLeftCell="A25">
      <selection activeCell="B68" sqref="B68"/>
    </sheetView>
  </sheetViews>
  <sheetFormatPr defaultColWidth="9.140625" defaultRowHeight="12.75"/>
  <cols>
    <col min="1" max="1" width="48.8515625" style="91" customWidth="1"/>
    <col min="2" max="2" width="14.57421875" style="91" customWidth="1"/>
    <col min="3" max="3" width="14.00390625" style="91" customWidth="1"/>
    <col min="4" max="4" width="13.8515625" style="92" customWidth="1"/>
    <col min="5" max="5" width="9.140625" style="92" customWidth="1"/>
    <col min="6" max="6" width="7.7109375" style="92" customWidth="1"/>
    <col min="7" max="16384" width="9.140625" style="92" customWidth="1"/>
  </cols>
  <sheetData>
    <row r="1" spans="1:3" s="90" customFormat="1" ht="14.25">
      <c r="A1" s="2" t="s">
        <v>0</v>
      </c>
      <c r="B1" s="2"/>
      <c r="C1" s="91"/>
    </row>
    <row r="2" spans="1:4" s="90" customFormat="1" ht="22.5" customHeight="1">
      <c r="A2" s="93" t="s">
        <v>1</v>
      </c>
      <c r="B2" s="93"/>
      <c r="C2" s="93"/>
      <c r="D2" s="93"/>
    </row>
    <row r="3" spans="1:4" s="90" customFormat="1" ht="18.75" customHeight="1">
      <c r="A3" s="2"/>
      <c r="B3" s="2"/>
      <c r="D3" s="94" t="s">
        <v>2</v>
      </c>
    </row>
    <row r="4" spans="1:4" s="90" customFormat="1" ht="24" customHeight="1">
      <c r="A4" s="95" t="s">
        <v>3</v>
      </c>
      <c r="B4" s="50" t="s">
        <v>4</v>
      </c>
      <c r="C4" s="96" t="s">
        <v>5</v>
      </c>
      <c r="D4" s="50" t="s">
        <v>6</v>
      </c>
    </row>
    <row r="5" spans="1:4" s="90" customFormat="1" ht="15">
      <c r="A5" s="97" t="s">
        <v>7</v>
      </c>
      <c r="B5" s="97">
        <f>SUM(B6:B15)</f>
        <v>182846</v>
      </c>
      <c r="C5" s="97">
        <f>SUM(C6:C15)</f>
        <v>182846</v>
      </c>
      <c r="D5" s="98">
        <f aca="true" t="shared" si="0" ref="D5:D15">C5-B5</f>
        <v>0</v>
      </c>
    </row>
    <row r="6" spans="1:4" s="90" customFormat="1" ht="15">
      <c r="A6" s="99" t="s">
        <v>8</v>
      </c>
      <c r="B6" s="97">
        <v>66210</v>
      </c>
      <c r="C6" s="97">
        <v>66210</v>
      </c>
      <c r="D6" s="98">
        <f t="shared" si="0"/>
        <v>0</v>
      </c>
    </row>
    <row r="7" spans="1:4" s="90" customFormat="1" ht="15">
      <c r="A7" s="99" t="s">
        <v>9</v>
      </c>
      <c r="B7" s="97">
        <v>42290</v>
      </c>
      <c r="C7" s="97">
        <v>42290</v>
      </c>
      <c r="D7" s="98">
        <f t="shared" si="0"/>
        <v>0</v>
      </c>
    </row>
    <row r="8" spans="1:4" s="90" customFormat="1" ht="15">
      <c r="A8" s="99" t="s">
        <v>10</v>
      </c>
      <c r="B8" s="97">
        <v>1470</v>
      </c>
      <c r="C8" s="97">
        <v>1470</v>
      </c>
      <c r="D8" s="98">
        <f t="shared" si="0"/>
        <v>0</v>
      </c>
    </row>
    <row r="9" spans="1:4" s="90" customFormat="1" ht="15">
      <c r="A9" s="99" t="s">
        <v>11</v>
      </c>
      <c r="B9" s="97">
        <v>16900</v>
      </c>
      <c r="C9" s="97">
        <v>16900</v>
      </c>
      <c r="D9" s="98">
        <f t="shared" si="0"/>
        <v>0</v>
      </c>
    </row>
    <row r="10" spans="1:4" s="90" customFormat="1" ht="15">
      <c r="A10" s="99" t="s">
        <v>12</v>
      </c>
      <c r="B10" s="97">
        <v>19860</v>
      </c>
      <c r="C10" s="97">
        <v>19860</v>
      </c>
      <c r="D10" s="98">
        <f t="shared" si="0"/>
        <v>0</v>
      </c>
    </row>
    <row r="11" spans="1:4" s="90" customFormat="1" ht="15">
      <c r="A11" s="99" t="s">
        <v>13</v>
      </c>
      <c r="B11" s="97">
        <v>20390</v>
      </c>
      <c r="C11" s="97">
        <v>20390</v>
      </c>
      <c r="D11" s="98">
        <f t="shared" si="0"/>
        <v>0</v>
      </c>
    </row>
    <row r="12" spans="1:4" s="90" customFormat="1" ht="15">
      <c r="A12" s="99" t="s">
        <v>14</v>
      </c>
      <c r="B12" s="97">
        <v>8293</v>
      </c>
      <c r="C12" s="97">
        <v>8293</v>
      </c>
      <c r="D12" s="98">
        <f t="shared" si="0"/>
        <v>0</v>
      </c>
    </row>
    <row r="13" spans="1:4" s="90" customFormat="1" ht="15">
      <c r="A13" s="99" t="s">
        <v>15</v>
      </c>
      <c r="B13" s="97">
        <v>7330</v>
      </c>
      <c r="C13" s="97">
        <v>7330</v>
      </c>
      <c r="D13" s="98">
        <f t="shared" si="0"/>
        <v>0</v>
      </c>
    </row>
    <row r="14" spans="1:4" s="90" customFormat="1" ht="15">
      <c r="A14" s="99" t="s">
        <v>16</v>
      </c>
      <c r="B14" s="97">
        <v>33</v>
      </c>
      <c r="C14" s="97">
        <v>33</v>
      </c>
      <c r="D14" s="98">
        <f t="shared" si="0"/>
        <v>0</v>
      </c>
    </row>
    <row r="15" spans="1:4" s="90" customFormat="1" ht="15">
      <c r="A15" s="99" t="s">
        <v>17</v>
      </c>
      <c r="B15" s="97">
        <v>70</v>
      </c>
      <c r="C15" s="97">
        <v>70</v>
      </c>
      <c r="D15" s="98">
        <f t="shared" si="0"/>
        <v>0</v>
      </c>
    </row>
    <row r="16" spans="1:4" s="90" customFormat="1" ht="15">
      <c r="A16" s="100" t="s">
        <v>18</v>
      </c>
      <c r="B16" s="97">
        <f>SUM(B17:B23)</f>
        <v>53257</v>
      </c>
      <c r="C16" s="97">
        <f>SUM(C17:C23)</f>
        <v>53257</v>
      </c>
      <c r="D16" s="98">
        <f aca="true" t="shared" si="1" ref="D16:D29">C16-B16</f>
        <v>0</v>
      </c>
    </row>
    <row r="17" spans="1:4" s="90" customFormat="1" ht="15">
      <c r="A17" s="100" t="s">
        <v>19</v>
      </c>
      <c r="B17" s="97">
        <v>13290</v>
      </c>
      <c r="C17" s="97">
        <v>13290</v>
      </c>
      <c r="D17" s="98">
        <f t="shared" si="1"/>
        <v>0</v>
      </c>
    </row>
    <row r="18" spans="1:4" s="90" customFormat="1" ht="15">
      <c r="A18" s="100" t="s">
        <v>20</v>
      </c>
      <c r="B18" s="97">
        <v>2020</v>
      </c>
      <c r="C18" s="97">
        <v>2020</v>
      </c>
      <c r="D18" s="98">
        <f t="shared" si="1"/>
        <v>0</v>
      </c>
    </row>
    <row r="19" spans="1:4" s="90" customFormat="1" ht="15">
      <c r="A19" s="100" t="s">
        <v>21</v>
      </c>
      <c r="B19" s="97">
        <v>5613</v>
      </c>
      <c r="C19" s="97">
        <v>5613</v>
      </c>
      <c r="D19" s="98">
        <f t="shared" si="1"/>
        <v>0</v>
      </c>
    </row>
    <row r="20" spans="1:4" s="90" customFormat="1" ht="15">
      <c r="A20" s="100" t="s">
        <v>22</v>
      </c>
      <c r="B20" s="97">
        <v>7515</v>
      </c>
      <c r="C20" s="97">
        <v>7515</v>
      </c>
      <c r="D20" s="98">
        <f t="shared" si="1"/>
        <v>0</v>
      </c>
    </row>
    <row r="21" spans="1:4" s="90" customFormat="1" ht="15">
      <c r="A21" s="100" t="s">
        <v>23</v>
      </c>
      <c r="B21" s="97">
        <v>19210</v>
      </c>
      <c r="C21" s="97">
        <v>19210</v>
      </c>
      <c r="D21" s="98">
        <f t="shared" si="1"/>
        <v>0</v>
      </c>
    </row>
    <row r="22" spans="1:4" s="90" customFormat="1" ht="15">
      <c r="A22" s="100" t="s">
        <v>24</v>
      </c>
      <c r="B22" s="97">
        <v>348</v>
      </c>
      <c r="C22" s="97">
        <v>348</v>
      </c>
      <c r="D22" s="98">
        <f t="shared" si="1"/>
        <v>0</v>
      </c>
    </row>
    <row r="23" spans="1:4" s="90" customFormat="1" ht="15">
      <c r="A23" s="100" t="s">
        <v>25</v>
      </c>
      <c r="B23" s="97">
        <v>5261</v>
      </c>
      <c r="C23" s="97">
        <v>5261</v>
      </c>
      <c r="D23" s="98">
        <f t="shared" si="1"/>
        <v>0</v>
      </c>
    </row>
    <row r="24" spans="1:4" s="90" customFormat="1" ht="15">
      <c r="A24" s="101" t="s">
        <v>26</v>
      </c>
      <c r="B24" s="102">
        <f>B5+B16</f>
        <v>236103</v>
      </c>
      <c r="C24" s="103">
        <f>C5+C16</f>
        <v>236103</v>
      </c>
      <c r="D24" s="98">
        <f t="shared" si="1"/>
        <v>0</v>
      </c>
    </row>
    <row r="25" spans="1:16" ht="15" customHeight="1">
      <c r="A25" s="52" t="s">
        <v>27</v>
      </c>
      <c r="B25" s="52">
        <v>95150</v>
      </c>
      <c r="C25" s="52">
        <v>95150</v>
      </c>
      <c r="D25" s="98">
        <f t="shared" si="1"/>
        <v>0</v>
      </c>
      <c r="J25" s="90"/>
      <c r="K25" s="90"/>
      <c r="L25" s="90"/>
      <c r="M25" s="90"/>
      <c r="N25" s="90"/>
      <c r="O25" s="90"/>
      <c r="P25" s="90"/>
    </row>
    <row r="26" spans="1:16" ht="13.5">
      <c r="A26" s="52" t="s">
        <v>28</v>
      </c>
      <c r="B26" s="52"/>
      <c r="C26" s="52"/>
      <c r="D26" s="98">
        <f t="shared" si="1"/>
        <v>0</v>
      </c>
      <c r="J26" s="90"/>
      <c r="K26" s="90"/>
      <c r="L26" s="90"/>
      <c r="M26" s="90"/>
      <c r="N26" s="90"/>
      <c r="O26" s="90"/>
      <c r="P26" s="90"/>
    </row>
    <row r="27" spans="1:16" ht="13.5">
      <c r="A27" s="52" t="s">
        <v>29</v>
      </c>
      <c r="B27" s="52">
        <v>20000</v>
      </c>
      <c r="C27" s="52">
        <v>51773</v>
      </c>
      <c r="D27" s="98">
        <f t="shared" si="1"/>
        <v>31773</v>
      </c>
      <c r="F27" s="105"/>
      <c r="J27" s="90"/>
      <c r="K27" s="90"/>
      <c r="L27" s="90"/>
      <c r="M27" s="90"/>
      <c r="N27" s="90"/>
      <c r="O27" s="90"/>
      <c r="P27" s="90"/>
    </row>
    <row r="28" spans="1:16" ht="13.5">
      <c r="A28" s="52" t="s">
        <v>30</v>
      </c>
      <c r="B28" s="52"/>
      <c r="C28" s="52">
        <v>10905</v>
      </c>
      <c r="D28" s="98">
        <f t="shared" si="1"/>
        <v>10905</v>
      </c>
      <c r="J28" s="90"/>
      <c r="K28" s="90"/>
      <c r="L28" s="90"/>
      <c r="M28" s="90"/>
      <c r="N28" s="90"/>
      <c r="O28" s="90"/>
      <c r="P28" s="90"/>
    </row>
    <row r="29" spans="1:4" ht="13.5">
      <c r="A29" s="52" t="s">
        <v>31</v>
      </c>
      <c r="B29" s="52"/>
      <c r="C29" s="52">
        <v>11131</v>
      </c>
      <c r="D29" s="98">
        <f t="shared" si="1"/>
        <v>11131</v>
      </c>
    </row>
    <row r="30" spans="1:4" ht="13.5">
      <c r="A30" s="52" t="s">
        <v>32</v>
      </c>
      <c r="B30" s="52">
        <v>300</v>
      </c>
      <c r="C30" s="52">
        <v>300</v>
      </c>
      <c r="D30" s="98"/>
    </row>
    <row r="31" spans="1:4" ht="15.75" customHeight="1">
      <c r="A31" s="52" t="s">
        <v>33</v>
      </c>
      <c r="B31" s="52">
        <v>15248</v>
      </c>
      <c r="C31" s="52">
        <v>99683</v>
      </c>
      <c r="D31" s="98">
        <f aca="true" t="shared" si="2" ref="D31:D42">C31-B31</f>
        <v>84435</v>
      </c>
    </row>
    <row r="32" spans="1:4" ht="18" customHeight="1">
      <c r="A32" s="65" t="s">
        <v>34</v>
      </c>
      <c r="B32" s="55">
        <f>SUM(B24:B31)</f>
        <v>366801</v>
      </c>
      <c r="C32" s="106">
        <f>SUM(C24:C31)</f>
        <v>505045</v>
      </c>
      <c r="D32" s="98">
        <f>SUM(D24:D31)</f>
        <v>138244</v>
      </c>
    </row>
    <row r="33" spans="1:4" ht="15" customHeight="1">
      <c r="A33" s="95" t="s">
        <v>3</v>
      </c>
      <c r="B33" s="50" t="s">
        <v>4</v>
      </c>
      <c r="C33" s="96" t="s">
        <v>5</v>
      </c>
      <c r="D33" s="50" t="s">
        <v>6</v>
      </c>
    </row>
    <row r="34" spans="1:4" ht="15.75" customHeight="1">
      <c r="A34" s="52" t="s">
        <v>35</v>
      </c>
      <c r="B34" s="52">
        <v>46352</v>
      </c>
      <c r="C34" s="107">
        <v>47942</v>
      </c>
      <c r="D34" s="98">
        <f t="shared" si="2"/>
        <v>1590</v>
      </c>
    </row>
    <row r="35" spans="1:4" ht="15.75" customHeight="1">
      <c r="A35" s="52" t="s">
        <v>36</v>
      </c>
      <c r="B35" s="52">
        <v>337</v>
      </c>
      <c r="C35" s="107">
        <v>337</v>
      </c>
      <c r="D35" s="98">
        <f t="shared" si="2"/>
        <v>0</v>
      </c>
    </row>
    <row r="36" spans="1:4" ht="15.75" customHeight="1">
      <c r="A36" s="52" t="s">
        <v>37</v>
      </c>
      <c r="B36" s="52">
        <v>25094</v>
      </c>
      <c r="C36" s="107">
        <v>24038</v>
      </c>
      <c r="D36" s="98">
        <f t="shared" si="2"/>
        <v>-1056</v>
      </c>
    </row>
    <row r="37" spans="1:4" ht="15.75" customHeight="1">
      <c r="A37" s="52" t="s">
        <v>38</v>
      </c>
      <c r="B37" s="52">
        <v>79372</v>
      </c>
      <c r="C37" s="107">
        <v>76665</v>
      </c>
      <c r="D37" s="98">
        <f t="shared" si="2"/>
        <v>-2707</v>
      </c>
    </row>
    <row r="38" spans="1:4" ht="15.75" customHeight="1">
      <c r="A38" s="52" t="s">
        <v>39</v>
      </c>
      <c r="B38" s="52">
        <v>12285</v>
      </c>
      <c r="C38" s="107">
        <v>9519</v>
      </c>
      <c r="D38" s="98">
        <f t="shared" si="2"/>
        <v>-2766</v>
      </c>
    </row>
    <row r="39" spans="1:4" ht="15.75" customHeight="1">
      <c r="A39" s="52" t="s">
        <v>40</v>
      </c>
      <c r="B39" s="52">
        <v>8501</v>
      </c>
      <c r="C39" s="107">
        <v>11212</v>
      </c>
      <c r="D39" s="98">
        <f t="shared" si="2"/>
        <v>2711</v>
      </c>
    </row>
    <row r="40" spans="1:4" ht="15.75" customHeight="1">
      <c r="A40" s="52" t="s">
        <v>41</v>
      </c>
      <c r="B40" s="52">
        <v>43781</v>
      </c>
      <c r="C40" s="107">
        <v>41639</v>
      </c>
      <c r="D40" s="98">
        <f t="shared" si="2"/>
        <v>-2142</v>
      </c>
    </row>
    <row r="41" spans="1:4" ht="15.75" customHeight="1">
      <c r="A41" s="52" t="s">
        <v>42</v>
      </c>
      <c r="B41" s="52">
        <v>25476</v>
      </c>
      <c r="C41" s="107">
        <v>30597</v>
      </c>
      <c r="D41" s="98">
        <f t="shared" si="2"/>
        <v>5121</v>
      </c>
    </row>
    <row r="42" spans="1:4" ht="15.75" customHeight="1">
      <c r="A42" s="52" t="s">
        <v>43</v>
      </c>
      <c r="B42" s="52">
        <v>1311</v>
      </c>
      <c r="C42" s="107">
        <v>1291</v>
      </c>
      <c r="D42" s="98">
        <f t="shared" si="2"/>
        <v>-20</v>
      </c>
    </row>
    <row r="43" spans="1:4" ht="15.75" customHeight="1">
      <c r="A43" s="52" t="s">
        <v>44</v>
      </c>
      <c r="B43" s="52">
        <v>17132</v>
      </c>
      <c r="C43" s="107">
        <v>23251</v>
      </c>
      <c r="D43" s="98">
        <f aca="true" t="shared" si="3" ref="D43:D54">C43-B43</f>
        <v>6119</v>
      </c>
    </row>
    <row r="44" spans="1:4" ht="15.75" customHeight="1">
      <c r="A44" s="52" t="s">
        <v>45</v>
      </c>
      <c r="B44" s="52">
        <v>7307</v>
      </c>
      <c r="C44" s="107">
        <v>6715</v>
      </c>
      <c r="D44" s="98">
        <f t="shared" si="3"/>
        <v>-592</v>
      </c>
    </row>
    <row r="45" spans="1:4" ht="15.75" customHeight="1">
      <c r="A45" s="52" t="s">
        <v>46</v>
      </c>
      <c r="B45" s="52">
        <v>7996</v>
      </c>
      <c r="C45" s="107">
        <v>10282</v>
      </c>
      <c r="D45" s="98">
        <f t="shared" si="3"/>
        <v>2286</v>
      </c>
    </row>
    <row r="46" spans="1:4" ht="15.75" customHeight="1">
      <c r="A46" s="52" t="s">
        <v>47</v>
      </c>
      <c r="B46" s="52">
        <v>11440</v>
      </c>
      <c r="C46" s="107">
        <v>11038</v>
      </c>
      <c r="D46" s="98">
        <f t="shared" si="3"/>
        <v>-402</v>
      </c>
    </row>
    <row r="47" spans="1:4" ht="15.75" customHeight="1">
      <c r="A47" s="52" t="s">
        <v>48</v>
      </c>
      <c r="B47" s="52">
        <v>7579</v>
      </c>
      <c r="C47" s="107">
        <v>5855</v>
      </c>
      <c r="D47" s="98">
        <f t="shared" si="3"/>
        <v>-1724</v>
      </c>
    </row>
    <row r="48" spans="1:4" ht="15.75" customHeight="1">
      <c r="A48" s="52" t="s">
        <v>49</v>
      </c>
      <c r="B48" s="52">
        <v>140</v>
      </c>
      <c r="C48" s="107">
        <v>140</v>
      </c>
      <c r="D48" s="98">
        <f t="shared" si="3"/>
        <v>0</v>
      </c>
    </row>
    <row r="49" spans="1:4" ht="15.75" customHeight="1">
      <c r="A49" s="52" t="s">
        <v>50</v>
      </c>
      <c r="B49" s="52"/>
      <c r="C49" s="107"/>
      <c r="D49" s="98">
        <f aca="true" t="shared" si="4" ref="D49:D54">C49-B49</f>
        <v>0</v>
      </c>
    </row>
    <row r="50" spans="1:4" ht="15.75" customHeight="1">
      <c r="A50" s="52" t="s">
        <v>51</v>
      </c>
      <c r="B50" s="52">
        <v>3090</v>
      </c>
      <c r="C50" s="107">
        <v>2846</v>
      </c>
      <c r="D50" s="98">
        <f t="shared" si="4"/>
        <v>-244</v>
      </c>
    </row>
    <row r="51" spans="1:4" ht="15.75" customHeight="1">
      <c r="A51" s="52" t="s">
        <v>52</v>
      </c>
      <c r="B51" s="52">
        <v>584</v>
      </c>
      <c r="C51" s="107">
        <v>419</v>
      </c>
      <c r="D51" s="98">
        <f t="shared" si="4"/>
        <v>-165</v>
      </c>
    </row>
    <row r="52" spans="1:4" ht="15.75" customHeight="1">
      <c r="A52" s="52" t="s">
        <v>53</v>
      </c>
      <c r="B52" s="52">
        <v>720</v>
      </c>
      <c r="C52" s="107">
        <v>720</v>
      </c>
      <c r="D52" s="98">
        <f t="shared" si="4"/>
        <v>0</v>
      </c>
    </row>
    <row r="53" spans="1:4" ht="15.75" customHeight="1">
      <c r="A53" s="52" t="s">
        <v>54</v>
      </c>
      <c r="B53" s="52">
        <v>3657</v>
      </c>
      <c r="C53" s="107">
        <v>3657</v>
      </c>
      <c r="D53" s="98">
        <f t="shared" si="4"/>
        <v>0</v>
      </c>
    </row>
    <row r="54" spans="1:4" ht="15.75" customHeight="1">
      <c r="A54" s="52" t="s">
        <v>55</v>
      </c>
      <c r="B54" s="52">
        <v>3685</v>
      </c>
      <c r="C54" s="107">
        <v>3685</v>
      </c>
      <c r="D54" s="98">
        <f t="shared" si="4"/>
        <v>0</v>
      </c>
    </row>
    <row r="55" spans="1:4" ht="15.75" customHeight="1">
      <c r="A55" s="52" t="s">
        <v>56</v>
      </c>
      <c r="B55" s="52">
        <v>31994</v>
      </c>
      <c r="C55" s="107">
        <v>84432</v>
      </c>
      <c r="D55" s="98">
        <f aca="true" t="shared" si="5" ref="D55:D62">C55-B55</f>
        <v>52438</v>
      </c>
    </row>
    <row r="56" spans="1:4" ht="15.75" customHeight="1">
      <c r="A56" s="52" t="s">
        <v>57</v>
      </c>
      <c r="B56" s="52">
        <v>9306</v>
      </c>
      <c r="C56" s="107">
        <v>9306</v>
      </c>
      <c r="D56" s="98">
        <f t="shared" si="5"/>
        <v>0</v>
      </c>
    </row>
    <row r="57" spans="1:4" ht="15.75" customHeight="1">
      <c r="A57" s="52" t="s">
        <v>58</v>
      </c>
      <c r="B57" s="52">
        <v>500</v>
      </c>
      <c r="C57" s="107">
        <v>500</v>
      </c>
      <c r="D57" s="98">
        <f t="shared" si="5"/>
        <v>0</v>
      </c>
    </row>
    <row r="58" spans="1:4" ht="15.75" customHeight="1">
      <c r="A58" s="65" t="s">
        <v>59</v>
      </c>
      <c r="B58" s="55">
        <f>SUM(B34:B57)</f>
        <v>347639</v>
      </c>
      <c r="C58" s="106">
        <f>SUM(C34:C57)</f>
        <v>406086</v>
      </c>
      <c r="D58" s="98">
        <f t="shared" si="5"/>
        <v>58447</v>
      </c>
    </row>
    <row r="59" spans="1:4" ht="15.75" customHeight="1">
      <c r="A59" s="52" t="s">
        <v>60</v>
      </c>
      <c r="B59" s="52">
        <v>-10000</v>
      </c>
      <c r="C59" s="52">
        <v>-10000</v>
      </c>
      <c r="D59" s="98">
        <f t="shared" si="5"/>
        <v>0</v>
      </c>
    </row>
    <row r="60" spans="1:4" ht="15.75" customHeight="1">
      <c r="A60" s="52" t="s">
        <v>61</v>
      </c>
      <c r="B60" s="52"/>
      <c r="C60" s="107"/>
      <c r="D60" s="98">
        <f t="shared" si="5"/>
        <v>0</v>
      </c>
    </row>
    <row r="61" spans="1:4" ht="15.75" customHeight="1">
      <c r="A61" s="52" t="s">
        <v>62</v>
      </c>
      <c r="B61" s="52">
        <v>28861</v>
      </c>
      <c r="C61" s="107">
        <v>28861</v>
      </c>
      <c r="D61" s="98">
        <f t="shared" si="5"/>
        <v>0</v>
      </c>
    </row>
    <row r="62" spans="1:4" ht="15.75" customHeight="1">
      <c r="A62" s="52" t="s">
        <v>63</v>
      </c>
      <c r="B62" s="52">
        <v>301</v>
      </c>
      <c r="C62" s="52">
        <v>80098</v>
      </c>
      <c r="D62" s="98">
        <f t="shared" si="5"/>
        <v>79797</v>
      </c>
    </row>
    <row r="63" spans="1:4" ht="15.75" customHeight="1">
      <c r="A63" s="52" t="s">
        <v>64</v>
      </c>
      <c r="B63" s="52"/>
      <c r="C63" s="107"/>
      <c r="D63" s="98"/>
    </row>
    <row r="64" spans="1:4" ht="15.75" customHeight="1">
      <c r="A64" s="52" t="s">
        <v>65</v>
      </c>
      <c r="B64" s="52"/>
      <c r="C64" s="107"/>
      <c r="D64" s="98">
        <f>C64-B64</f>
        <v>0</v>
      </c>
    </row>
    <row r="65" spans="1:4" ht="15.75" customHeight="1">
      <c r="A65" s="52" t="s">
        <v>66</v>
      </c>
      <c r="B65" s="52"/>
      <c r="C65" s="107"/>
      <c r="D65" s="98"/>
    </row>
    <row r="66" spans="1:4" ht="15.75" customHeight="1">
      <c r="A66" s="65" t="s">
        <v>67</v>
      </c>
      <c r="B66" s="55">
        <f>SUM(B58:B65)</f>
        <v>366801</v>
      </c>
      <c r="C66" s="106">
        <f>SUM(C58:C65)</f>
        <v>505045</v>
      </c>
      <c r="D66" s="55">
        <f>SUM(D58:D65)</f>
        <v>138244</v>
      </c>
    </row>
  </sheetData>
  <sheetProtection/>
  <mergeCells count="1">
    <mergeCell ref="A2:D2"/>
  </mergeCells>
  <printOptions/>
  <pageMargins left="1.38" right="1.15" top="0.39" bottom="0.23" header="0.39" footer="0.31"/>
  <pageSetup horizontalDpi="600" verticalDpi="600" orientation="portrait" paperSize="9" scale="75"/>
  <headerFooter scaleWithDoc="0" alignWithMargins="0">
    <oddFooter>&amp;C第 &amp;P 页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G63"/>
  <sheetViews>
    <sheetView zoomScaleSheetLayoutView="100" workbookViewId="0" topLeftCell="A37">
      <selection activeCell="C64" sqref="C64"/>
    </sheetView>
  </sheetViews>
  <sheetFormatPr defaultColWidth="10.00390625" defaultRowHeight="31.5" customHeight="1"/>
  <cols>
    <col min="1" max="1" width="30.57421875" style="13" customWidth="1"/>
    <col min="2" max="2" width="23.7109375" style="14" customWidth="1"/>
    <col min="3" max="3" width="26.140625" style="14" customWidth="1"/>
    <col min="4" max="241" width="10.00390625" style="10" customWidth="1"/>
    <col min="242" max="247" width="10.00390625" style="1" customWidth="1"/>
  </cols>
  <sheetData>
    <row r="1" spans="1:3" s="1" customFormat="1" ht="15.75" customHeight="1">
      <c r="A1" s="2" t="s">
        <v>589</v>
      </c>
      <c r="B1" s="15"/>
      <c r="C1" s="15"/>
    </row>
    <row r="2" spans="1:3" s="10" customFormat="1" ht="45" customHeight="1">
      <c r="A2" s="3" t="s">
        <v>590</v>
      </c>
      <c r="B2" s="3"/>
      <c r="C2" s="3"/>
    </row>
    <row r="3" spans="2:3" s="12" customFormat="1" ht="15.75" customHeight="1">
      <c r="B3" s="16"/>
      <c r="C3" s="4" t="s">
        <v>2</v>
      </c>
    </row>
    <row r="4" spans="1:3" s="10" customFormat="1" ht="24.75" customHeight="1">
      <c r="A4" s="5" t="s">
        <v>123</v>
      </c>
      <c r="B4" s="6" t="s">
        <v>537</v>
      </c>
      <c r="C4" s="6" t="s">
        <v>538</v>
      </c>
    </row>
    <row r="5" spans="1:3" s="10" customFormat="1" ht="24.75" customHeight="1">
      <c r="A5" s="5"/>
      <c r="B5" s="7"/>
      <c r="C5" s="7"/>
    </row>
    <row r="6" spans="1:3" s="10" customFormat="1" ht="24.75" customHeight="1">
      <c r="A6" s="17" t="s">
        <v>126</v>
      </c>
      <c r="B6" s="9">
        <f>SUM(B7,B12,B23,B30,B36,B40,B43,B47,B52,B54,B57,B59,B62)</f>
        <v>313389</v>
      </c>
      <c r="C6" s="9">
        <f>SUM(C7,C12,C23,C30,C36,C40,C43,C47,C52,C54,C57,C59,C62)</f>
        <v>369627</v>
      </c>
    </row>
    <row r="7" spans="1:3" s="10" customFormat="1" ht="24.75" customHeight="1">
      <c r="A7" s="8" t="s">
        <v>539</v>
      </c>
      <c r="B7" s="9">
        <f>SUM(B8:B11)</f>
        <v>48997</v>
      </c>
      <c r="C7" s="9">
        <f>SUM(C8:C11)</f>
        <v>48073</v>
      </c>
    </row>
    <row r="8" spans="1:3" s="10" customFormat="1" ht="24.75" customHeight="1">
      <c r="A8" s="11" t="s">
        <v>540</v>
      </c>
      <c r="B8" s="9">
        <v>35221</v>
      </c>
      <c r="C8" s="9">
        <v>37302</v>
      </c>
    </row>
    <row r="9" spans="1:3" s="10" customFormat="1" ht="24.75" customHeight="1">
      <c r="A9" s="11" t="s">
        <v>541</v>
      </c>
      <c r="B9" s="9">
        <v>4198</v>
      </c>
      <c r="C9" s="9">
        <v>4418</v>
      </c>
    </row>
    <row r="10" spans="1:3" s="10" customFormat="1" ht="24.75" customHeight="1">
      <c r="A10" s="11" t="s">
        <v>467</v>
      </c>
      <c r="B10" s="9">
        <v>2402</v>
      </c>
      <c r="C10" s="9">
        <v>2457</v>
      </c>
    </row>
    <row r="11" spans="1:3" s="10" customFormat="1" ht="24.75" customHeight="1">
      <c r="A11" s="11" t="s">
        <v>542</v>
      </c>
      <c r="B11" s="9">
        <v>7176</v>
      </c>
      <c r="C11" s="9">
        <v>3896</v>
      </c>
    </row>
    <row r="12" spans="1:3" s="10" customFormat="1" ht="24.75" customHeight="1">
      <c r="A12" s="8" t="s">
        <v>543</v>
      </c>
      <c r="B12" s="9">
        <f>SUM(B13:B22)</f>
        <v>46022</v>
      </c>
      <c r="C12" s="9">
        <f>SUM(C13:C22)</f>
        <v>54187</v>
      </c>
    </row>
    <row r="13" spans="1:3" s="10" customFormat="1" ht="24.75" customHeight="1">
      <c r="A13" s="11" t="s">
        <v>544</v>
      </c>
      <c r="B13" s="9">
        <v>4063</v>
      </c>
      <c r="C13" s="9">
        <v>4070</v>
      </c>
    </row>
    <row r="14" spans="1:241" s="1" customFormat="1" ht="24.75" customHeight="1">
      <c r="A14" s="11" t="s">
        <v>545</v>
      </c>
      <c r="B14" s="9">
        <v>136</v>
      </c>
      <c r="C14" s="9">
        <v>136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s="1" customFormat="1" ht="24.75" customHeight="1">
      <c r="A15" s="11" t="s">
        <v>546</v>
      </c>
      <c r="B15" s="9">
        <v>79</v>
      </c>
      <c r="C15" s="9">
        <v>84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s="1" customFormat="1" ht="24.75" customHeight="1">
      <c r="A16" s="11" t="s">
        <v>547</v>
      </c>
      <c r="B16" s="9">
        <v>139</v>
      </c>
      <c r="C16" s="9">
        <v>139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1" customFormat="1" ht="24.75" customHeight="1">
      <c r="A17" s="11" t="s">
        <v>548</v>
      </c>
      <c r="B17" s="9">
        <v>10604</v>
      </c>
      <c r="C17" s="9">
        <v>11734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s="1" customFormat="1" ht="24.75" customHeight="1">
      <c r="A18" s="11" t="s">
        <v>549</v>
      </c>
      <c r="B18" s="9"/>
      <c r="C18" s="9">
        <v>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s="1" customFormat="1" ht="24.75" customHeight="1">
      <c r="A19" s="11" t="s">
        <v>550</v>
      </c>
      <c r="B19" s="9">
        <v>5</v>
      </c>
      <c r="C19" s="9">
        <v>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s="1" customFormat="1" ht="24.75" customHeight="1">
      <c r="A20" s="11" t="s">
        <v>551</v>
      </c>
      <c r="B20" s="9">
        <v>256</v>
      </c>
      <c r="C20" s="9">
        <v>259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1" customFormat="1" ht="24.75" customHeight="1">
      <c r="A21" s="11" t="s">
        <v>552</v>
      </c>
      <c r="B21" s="9">
        <v>1626</v>
      </c>
      <c r="C21" s="9">
        <v>953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s="1" customFormat="1" ht="24.75" customHeight="1">
      <c r="A22" s="11" t="s">
        <v>553</v>
      </c>
      <c r="B22" s="9">
        <v>29114</v>
      </c>
      <c r="C22" s="9">
        <v>36802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1" customFormat="1" ht="24.75" customHeight="1">
      <c r="A23" s="8" t="s">
        <v>554</v>
      </c>
      <c r="B23" s="9">
        <f>SUM(B24:B29)</f>
        <v>2952</v>
      </c>
      <c r="C23" s="9">
        <f>SUM(C24:C29)</f>
        <v>11468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1" customFormat="1" ht="24.75" customHeight="1">
      <c r="A24" s="11" t="s">
        <v>555</v>
      </c>
      <c r="B24" s="9">
        <v>880</v>
      </c>
      <c r="C24" s="9">
        <v>9417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s="1" customFormat="1" ht="24.75" customHeight="1">
      <c r="A25" s="11" t="s">
        <v>556</v>
      </c>
      <c r="B25" s="9">
        <v>25</v>
      </c>
      <c r="C25" s="9">
        <v>55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241" s="1" customFormat="1" ht="24.75" customHeight="1">
      <c r="A26" s="11" t="s">
        <v>557</v>
      </c>
      <c r="B26" s="9">
        <v>100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</row>
    <row r="27" spans="1:241" s="1" customFormat="1" ht="24.75" customHeight="1">
      <c r="A27" s="11" t="s">
        <v>558</v>
      </c>
      <c r="B27" s="9">
        <v>668</v>
      </c>
      <c r="C27" s="9">
        <v>749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</row>
    <row r="28" spans="1:241" s="1" customFormat="1" ht="24.75" customHeight="1">
      <c r="A28" s="11" t="s">
        <v>559</v>
      </c>
      <c r="B28" s="9">
        <v>999</v>
      </c>
      <c r="C28" s="9">
        <v>967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</row>
    <row r="29" spans="1:241" s="1" customFormat="1" ht="24.75" customHeight="1">
      <c r="A29" s="11" t="s">
        <v>560</v>
      </c>
      <c r="B29" s="9">
        <v>280</v>
      </c>
      <c r="C29" s="9">
        <v>280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</row>
    <row r="30" spans="1:241" s="1" customFormat="1" ht="24.75" customHeight="1">
      <c r="A30" s="8" t="s">
        <v>561</v>
      </c>
      <c r="B30" s="9">
        <f>SUM(B31:B35)</f>
        <v>2715</v>
      </c>
      <c r="C30" s="9">
        <f>SUM(C31:C35)</f>
        <v>2388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</row>
    <row r="31" spans="1:241" s="1" customFormat="1" ht="24.75" customHeight="1">
      <c r="A31" s="11" t="s">
        <v>562</v>
      </c>
      <c r="B31" s="9">
        <v>400</v>
      </c>
      <c r="C31" s="9">
        <v>400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</row>
    <row r="32" spans="1:241" s="1" customFormat="1" ht="24.75" customHeight="1">
      <c r="A32" s="11" t="s">
        <v>555</v>
      </c>
      <c r="B32" s="9">
        <v>1065</v>
      </c>
      <c r="C32" s="9">
        <v>1065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</row>
    <row r="33" spans="1:241" s="1" customFormat="1" ht="24.75" customHeight="1">
      <c r="A33" s="11" t="s">
        <v>556</v>
      </c>
      <c r="B33" s="9">
        <v>250</v>
      </c>
      <c r="C33" s="9">
        <v>250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1" s="1" customFormat="1" ht="24.75" customHeight="1">
      <c r="A34" s="11" t="s">
        <v>558</v>
      </c>
      <c r="B34" s="9">
        <v>900</v>
      </c>
      <c r="C34" s="9">
        <v>573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</row>
    <row r="35" spans="1:241" s="1" customFormat="1" ht="24.75" customHeight="1">
      <c r="A35" s="11" t="s">
        <v>559</v>
      </c>
      <c r="B35" s="9">
        <v>100</v>
      </c>
      <c r="C35" s="9">
        <v>100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</row>
    <row r="36" spans="1:241" s="1" customFormat="1" ht="24.75" customHeight="1">
      <c r="A36" s="8" t="s">
        <v>563</v>
      </c>
      <c r="B36" s="9">
        <f>SUM(B37:B39)</f>
        <v>98505</v>
      </c>
      <c r="C36" s="9">
        <f>SUM(C37:C39)</f>
        <v>98330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s="1" customFormat="1" ht="24.75" customHeight="1">
      <c r="A37" s="11" t="s">
        <v>564</v>
      </c>
      <c r="B37" s="9">
        <v>61495</v>
      </c>
      <c r="C37" s="9">
        <v>61225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</row>
    <row r="38" spans="1:241" s="1" customFormat="1" ht="24.75" customHeight="1">
      <c r="A38" s="11" t="s">
        <v>565</v>
      </c>
      <c r="B38" s="9">
        <v>36915</v>
      </c>
      <c r="C38" s="9">
        <v>37010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</row>
    <row r="39" spans="1:241" s="1" customFormat="1" ht="24.75" customHeight="1">
      <c r="A39" s="11" t="s">
        <v>566</v>
      </c>
      <c r="B39" s="9">
        <v>95</v>
      </c>
      <c r="C39" s="9">
        <v>95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</row>
    <row r="40" spans="1:241" s="1" customFormat="1" ht="24.75" customHeight="1">
      <c r="A40" s="8" t="s">
        <v>567</v>
      </c>
      <c r="B40" s="9">
        <f>SUM(B41:B42)</f>
        <v>22051</v>
      </c>
      <c r="C40" s="9">
        <f>SUM(C41:C42)</f>
        <v>13883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</row>
    <row r="41" spans="1:241" s="1" customFormat="1" ht="24.75" customHeight="1">
      <c r="A41" s="11" t="s">
        <v>568</v>
      </c>
      <c r="B41" s="9">
        <v>6893</v>
      </c>
      <c r="C41" s="9">
        <v>2725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</row>
    <row r="42" spans="1:241" s="1" customFormat="1" ht="24.75" customHeight="1">
      <c r="A42" s="11" t="s">
        <v>569</v>
      </c>
      <c r="B42" s="9">
        <v>15158</v>
      </c>
      <c r="C42" s="9">
        <v>11158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</row>
    <row r="43" spans="1:241" s="1" customFormat="1" ht="24.75" customHeight="1">
      <c r="A43" s="8" t="s">
        <v>570</v>
      </c>
      <c r="B43" s="9">
        <f>SUM(B44:B46)</f>
        <v>37429</v>
      </c>
      <c r="C43" s="9">
        <f>SUM(C44:C46)</f>
        <v>36493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</row>
    <row r="44" spans="1:241" s="1" customFormat="1" ht="24.75" customHeight="1">
      <c r="A44" s="11" t="s">
        <v>571</v>
      </c>
      <c r="B44" s="9">
        <v>643</v>
      </c>
      <c r="C44" s="9">
        <v>460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</row>
    <row r="45" spans="1:241" s="1" customFormat="1" ht="24.75" customHeight="1">
      <c r="A45" s="11" t="s">
        <v>572</v>
      </c>
      <c r="B45" s="9">
        <v>143</v>
      </c>
      <c r="C45" s="9">
        <v>143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</row>
    <row r="46" spans="1:241" s="1" customFormat="1" ht="24.75" customHeight="1">
      <c r="A46" s="11" t="s">
        <v>573</v>
      </c>
      <c r="B46" s="9">
        <v>36643</v>
      </c>
      <c r="C46" s="9">
        <v>35890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</row>
    <row r="47" spans="1:241" s="1" customFormat="1" ht="24.75" customHeight="1">
      <c r="A47" s="8" t="s">
        <v>574</v>
      </c>
      <c r="B47" s="9">
        <f>SUM(B48:B51)</f>
        <v>23871</v>
      </c>
      <c r="C47" s="9">
        <f>SUM(C48:C51)</f>
        <v>17077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</row>
    <row r="48" spans="1:241" s="1" customFormat="1" ht="24.75" customHeight="1">
      <c r="A48" s="11" t="s">
        <v>575</v>
      </c>
      <c r="B48" s="9">
        <v>5687</v>
      </c>
      <c r="C48" s="9">
        <v>5811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</row>
    <row r="49" spans="1:241" s="1" customFormat="1" ht="24.75" customHeight="1">
      <c r="A49" s="11" t="s">
        <v>576</v>
      </c>
      <c r="B49" s="9">
        <v>93</v>
      </c>
      <c r="C49" s="9">
        <v>93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</row>
    <row r="50" spans="1:241" s="1" customFormat="1" ht="24.75" customHeight="1">
      <c r="A50" s="11" t="s">
        <v>577</v>
      </c>
      <c r="B50" s="9">
        <v>8067</v>
      </c>
      <c r="C50" s="9">
        <v>1338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</row>
    <row r="51" spans="1:241" s="1" customFormat="1" ht="24.75" customHeight="1">
      <c r="A51" s="11" t="s">
        <v>578</v>
      </c>
      <c r="B51" s="9">
        <v>10024</v>
      </c>
      <c r="C51" s="9">
        <v>9835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</row>
    <row r="52" spans="1:241" s="1" customFormat="1" ht="24.75" customHeight="1">
      <c r="A52" s="8" t="s">
        <v>579</v>
      </c>
      <c r="B52" s="9">
        <f>SUM(B53:B53)</f>
        <v>11314</v>
      </c>
      <c r="C52" s="9">
        <f>SUM(C53:C53)</f>
        <v>16378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</row>
    <row r="53" spans="1:241" s="1" customFormat="1" ht="24.75" customHeight="1">
      <c r="A53" s="11" t="s">
        <v>580</v>
      </c>
      <c r="B53" s="9">
        <v>11314</v>
      </c>
      <c r="C53" s="9">
        <v>16378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</row>
    <row r="54" spans="1:241" s="1" customFormat="1" ht="24.75" customHeight="1">
      <c r="A54" s="8" t="s">
        <v>581</v>
      </c>
      <c r="B54" s="9">
        <f>SUM(B55:B56)</f>
        <v>9806</v>
      </c>
      <c r="C54" s="9">
        <f>SUM(C55:C56)</f>
        <v>9806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</row>
    <row r="55" spans="1:241" s="1" customFormat="1" ht="24.75" customHeight="1">
      <c r="A55" s="11" t="s">
        <v>582</v>
      </c>
      <c r="B55" s="9">
        <v>9306</v>
      </c>
      <c r="C55" s="9">
        <v>9306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</row>
    <row r="56" spans="1:241" s="1" customFormat="1" ht="24.75" customHeight="1">
      <c r="A56" s="11" t="s">
        <v>583</v>
      </c>
      <c r="B56" s="9">
        <v>500</v>
      </c>
      <c r="C56" s="9">
        <v>500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</row>
    <row r="57" spans="1:241" s="1" customFormat="1" ht="24.75" customHeight="1">
      <c r="A57" s="8" t="s">
        <v>497</v>
      </c>
      <c r="B57" s="9">
        <f>SUM(B58:B58)</f>
        <v>331</v>
      </c>
      <c r="C57" s="9">
        <f>SUM(C58:C58)</f>
        <v>331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</row>
    <row r="58" spans="1:241" s="1" customFormat="1" ht="24.75" customHeight="1">
      <c r="A58" s="11" t="s">
        <v>584</v>
      </c>
      <c r="B58" s="9">
        <v>331</v>
      </c>
      <c r="C58" s="9">
        <v>331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</row>
    <row r="59" spans="1:241" s="1" customFormat="1" ht="24.75" customHeight="1">
      <c r="A59" s="8" t="s">
        <v>585</v>
      </c>
      <c r="B59" s="9">
        <f>SUM(B60:B61)</f>
        <v>6530</v>
      </c>
      <c r="C59" s="9">
        <f>SUM(C60:C61)</f>
        <v>6530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</row>
    <row r="60" spans="1:241" s="1" customFormat="1" ht="24.75" customHeight="1">
      <c r="A60" s="11" t="s">
        <v>586</v>
      </c>
      <c r="B60" s="9">
        <v>3500</v>
      </c>
      <c r="C60" s="9">
        <v>3500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</row>
    <row r="61" spans="1:241" s="1" customFormat="1" ht="24.75" customHeight="1">
      <c r="A61" s="11" t="s">
        <v>587</v>
      </c>
      <c r="B61" s="9">
        <v>3030</v>
      </c>
      <c r="C61" s="9">
        <v>3030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</row>
    <row r="62" spans="1:241" s="1" customFormat="1" ht="24.75" customHeight="1">
      <c r="A62" s="8" t="s">
        <v>487</v>
      </c>
      <c r="B62" s="9">
        <f>SUM(B63:B63)</f>
        <v>2866</v>
      </c>
      <c r="C62" s="9">
        <f>SUM(C63:C63)</f>
        <v>54683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</row>
    <row r="63" spans="1:241" s="1" customFormat="1" ht="24.75" customHeight="1">
      <c r="A63" s="11" t="s">
        <v>491</v>
      </c>
      <c r="B63" s="9">
        <v>2866</v>
      </c>
      <c r="C63" s="9">
        <v>54683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</row>
  </sheetData>
  <sheetProtection/>
  <mergeCells count="4">
    <mergeCell ref="A2:C2"/>
    <mergeCell ref="A4:A5"/>
    <mergeCell ref="B4:B5"/>
    <mergeCell ref="C4:C5"/>
  </mergeCells>
  <printOptions/>
  <pageMargins left="0.98" right="0.98" top="0.78" bottom="0.59" header="0.51" footer="0.51"/>
  <pageSetup horizontalDpi="600" verticalDpi="600" orientation="portrait" paperSize="9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G56"/>
  <sheetViews>
    <sheetView zoomScaleSheetLayoutView="100" workbookViewId="0" topLeftCell="A28">
      <selection activeCell="C57" sqref="C57"/>
    </sheetView>
  </sheetViews>
  <sheetFormatPr defaultColWidth="9.140625" defaultRowHeight="12.75"/>
  <cols>
    <col min="1" max="1" width="61.421875" style="0" customWidth="1"/>
    <col min="2" max="2" width="24.421875" style="0" customWidth="1"/>
    <col min="3" max="3" width="26.421875" style="0" customWidth="1"/>
  </cols>
  <sheetData>
    <row r="1" ht="14.25">
      <c r="A1" s="2" t="s">
        <v>591</v>
      </c>
    </row>
    <row r="2" spans="1:3" ht="42.75" customHeight="1">
      <c r="A2" s="3" t="s">
        <v>592</v>
      </c>
      <c r="B2" s="3"/>
      <c r="C2" s="3"/>
    </row>
    <row r="3" spans="1:3" ht="14.25">
      <c r="A3" s="3"/>
      <c r="B3" s="3"/>
      <c r="C3" s="4" t="s">
        <v>2</v>
      </c>
    </row>
    <row r="4" spans="1:3" ht="12.75">
      <c r="A4" s="5" t="s">
        <v>593</v>
      </c>
      <c r="B4" s="6" t="s">
        <v>537</v>
      </c>
      <c r="C4" s="6" t="s">
        <v>538</v>
      </c>
    </row>
    <row r="5" spans="1:3" ht="12.75">
      <c r="A5" s="5"/>
      <c r="B5" s="7"/>
      <c r="C5" s="7"/>
    </row>
    <row r="6" spans="1:241" s="1" customFormat="1" ht="24.75" customHeight="1">
      <c r="A6" s="8" t="s">
        <v>126</v>
      </c>
      <c r="B6" s="9">
        <f>SUM(B7,B19,B24,B56)</f>
        <v>347639</v>
      </c>
      <c r="C6" s="9">
        <f>SUM(C7,C19,C24,C56)</f>
        <v>406086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1" customFormat="1" ht="24.75" customHeight="1">
      <c r="A7" s="8" t="s">
        <v>594</v>
      </c>
      <c r="B7" s="9">
        <f>SUM(B8,B12:B18)</f>
        <v>80554</v>
      </c>
      <c r="C7" s="9">
        <f>SUM(C8,C12:C18)</f>
        <v>88083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1" customFormat="1" ht="24.75" customHeight="1">
      <c r="A8" s="11" t="s">
        <v>595</v>
      </c>
      <c r="B8" s="9">
        <f>SUM(B9:B11)</f>
        <v>32159</v>
      </c>
      <c r="C8" s="9">
        <f>SUM(C9:C11)</f>
        <v>38739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241" s="1" customFormat="1" ht="24.75" customHeight="1">
      <c r="A9" s="11" t="s">
        <v>596</v>
      </c>
      <c r="B9" s="9">
        <v>7124</v>
      </c>
      <c r="C9" s="9">
        <v>12757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</row>
    <row r="10" spans="1:241" s="1" customFormat="1" ht="24.75" customHeight="1">
      <c r="A10" s="11" t="s">
        <v>597</v>
      </c>
      <c r="B10" s="9">
        <v>3250</v>
      </c>
      <c r="C10" s="9">
        <v>3250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</row>
    <row r="11" spans="1:241" s="1" customFormat="1" ht="24.75" customHeight="1">
      <c r="A11" s="11" t="s">
        <v>598</v>
      </c>
      <c r="B11" s="9">
        <v>21785</v>
      </c>
      <c r="C11" s="9">
        <v>22732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</row>
    <row r="12" spans="1:241" s="1" customFormat="1" ht="24.75" customHeight="1">
      <c r="A12" s="11" t="s">
        <v>599</v>
      </c>
      <c r="B12" s="9">
        <v>432</v>
      </c>
      <c r="C12" s="9">
        <v>1457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</row>
    <row r="13" spans="1:241" s="1" customFormat="1" ht="24.75" customHeight="1">
      <c r="A13" s="11" t="s">
        <v>600</v>
      </c>
      <c r="B13" s="9">
        <v>64</v>
      </c>
      <c r="C13" s="9">
        <v>81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</row>
    <row r="14" spans="1:241" s="1" customFormat="1" ht="24.75" customHeight="1">
      <c r="A14" s="11" t="s">
        <v>601</v>
      </c>
      <c r="B14" s="9">
        <v>4800</v>
      </c>
      <c r="C14" s="9">
        <v>3200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s="1" customFormat="1" ht="24.75" customHeight="1">
      <c r="A15" s="11" t="s">
        <v>602</v>
      </c>
      <c r="B15" s="9">
        <v>10496</v>
      </c>
      <c r="C15" s="9">
        <v>13751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s="1" customFormat="1" ht="24.75" customHeight="1">
      <c r="A16" s="11" t="s">
        <v>603</v>
      </c>
      <c r="B16" s="9">
        <v>31556</v>
      </c>
      <c r="C16" s="9">
        <v>29808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1" customFormat="1" ht="24.75" customHeight="1">
      <c r="A17" s="11" t="s">
        <v>604</v>
      </c>
      <c r="B17" s="9">
        <v>106</v>
      </c>
      <c r="C17" s="9">
        <v>106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s="1" customFormat="1" ht="24.75" customHeight="1">
      <c r="A18" s="11" t="s">
        <v>605</v>
      </c>
      <c r="B18" s="9">
        <v>941</v>
      </c>
      <c r="C18" s="9">
        <v>941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s="1" customFormat="1" ht="24.75" customHeight="1">
      <c r="A19" s="8" t="s">
        <v>606</v>
      </c>
      <c r="B19" s="9">
        <f>SUM(B20)</f>
        <v>19196</v>
      </c>
      <c r="C19" s="9">
        <f>SUM(C20)</f>
        <v>19433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s="1" customFormat="1" ht="24.75" customHeight="1">
      <c r="A20" s="11" t="s">
        <v>607</v>
      </c>
      <c r="B20" s="9">
        <f>SUM(B21:B23)</f>
        <v>19196</v>
      </c>
      <c r="C20" s="9">
        <f>SUM(C21:C23)</f>
        <v>19433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1" customFormat="1" ht="24.75" customHeight="1">
      <c r="A21" s="11" t="s">
        <v>608</v>
      </c>
      <c r="B21" s="9">
        <v>10535</v>
      </c>
      <c r="C21" s="9">
        <v>10745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s="1" customFormat="1" ht="24.75" customHeight="1">
      <c r="A22" s="11" t="s">
        <v>609</v>
      </c>
      <c r="B22" s="9">
        <v>1151</v>
      </c>
      <c r="C22" s="9">
        <v>1231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1" customFormat="1" ht="24.75" customHeight="1">
      <c r="A23" s="11" t="s">
        <v>610</v>
      </c>
      <c r="B23" s="9">
        <v>7510</v>
      </c>
      <c r="C23" s="9">
        <v>7457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1" customFormat="1" ht="24.75" customHeight="1">
      <c r="A24" s="8" t="s">
        <v>611</v>
      </c>
      <c r="B24" s="9">
        <f>SUM(B25:B25,B40:B41,B48,B54:B55)</f>
        <v>161278</v>
      </c>
      <c r="C24" s="9">
        <f>SUM(C25:C25,C40:C41,C48,C54:C55)</f>
        <v>171811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s="1" customFormat="1" ht="24.75" customHeight="1">
      <c r="A25" s="11" t="s">
        <v>612</v>
      </c>
      <c r="B25" s="9">
        <f>SUM(B26:B27,B30:B31,B34,B37)</f>
        <v>5447</v>
      </c>
      <c r="C25" s="9">
        <f>SUM(C26:C27,C30:C31,C34,C37)</f>
        <v>5413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241" s="1" customFormat="1" ht="24.75" customHeight="1">
      <c r="A26" s="11" t="s">
        <v>613</v>
      </c>
      <c r="B26" s="9">
        <v>1317</v>
      </c>
      <c r="C26" s="9">
        <v>1642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</row>
    <row r="27" spans="1:241" s="1" customFormat="1" ht="24.75" customHeight="1">
      <c r="A27" s="11" t="s">
        <v>614</v>
      </c>
      <c r="B27" s="9">
        <f>SUM(B28:B29)</f>
        <v>2397</v>
      </c>
      <c r="C27" s="9">
        <f>SUM(C28:C29)</f>
        <v>2038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</row>
    <row r="28" spans="1:241" s="1" customFormat="1" ht="24.75" customHeight="1">
      <c r="A28" s="11" t="s">
        <v>615</v>
      </c>
      <c r="B28" s="9">
        <v>1267</v>
      </c>
      <c r="C28" s="9">
        <v>1309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</row>
    <row r="29" spans="1:241" s="1" customFormat="1" ht="24.75" customHeight="1">
      <c r="A29" s="11" t="s">
        <v>616</v>
      </c>
      <c r="B29" s="9">
        <v>1130</v>
      </c>
      <c r="C29" s="9">
        <v>729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</row>
    <row r="30" spans="1:241" s="1" customFormat="1" ht="24.75" customHeight="1">
      <c r="A30" s="11" t="s">
        <v>617</v>
      </c>
      <c r="B30" s="9">
        <v>56</v>
      </c>
      <c r="C30" s="9">
        <v>56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</row>
    <row r="31" spans="1:241" s="1" customFormat="1" ht="24.75" customHeight="1">
      <c r="A31" s="11" t="s">
        <v>618</v>
      </c>
      <c r="B31" s="9">
        <f>SUM(B32:B33)</f>
        <v>25</v>
      </c>
      <c r="C31" s="9">
        <f>SUM(C32:C33)</f>
        <v>25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</row>
    <row r="32" spans="1:241" s="1" customFormat="1" ht="24.75" customHeight="1">
      <c r="A32" s="11" t="s">
        <v>619</v>
      </c>
      <c r="B32" s="9">
        <v>14</v>
      </c>
      <c r="C32" s="9">
        <v>14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</row>
    <row r="33" spans="1:241" s="1" customFormat="1" ht="24.75" customHeight="1">
      <c r="A33" s="11" t="s">
        <v>620</v>
      </c>
      <c r="B33" s="9">
        <v>11</v>
      </c>
      <c r="C33" s="9">
        <v>11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1" s="1" customFormat="1" ht="24.75" customHeight="1">
      <c r="A34" s="11" t="s">
        <v>621</v>
      </c>
      <c r="B34" s="9">
        <f>SUM(B35:B36)</f>
        <v>707</v>
      </c>
      <c r="C34" s="9">
        <f>SUM(C35:C36)</f>
        <v>707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</row>
    <row r="35" spans="1:241" s="1" customFormat="1" ht="24.75" customHeight="1">
      <c r="A35" s="11" t="s">
        <v>622</v>
      </c>
      <c r="B35" s="9">
        <v>28</v>
      </c>
      <c r="C35" s="9">
        <v>28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</row>
    <row r="36" spans="1:241" s="1" customFormat="1" ht="24.75" customHeight="1">
      <c r="A36" s="11" t="s">
        <v>623</v>
      </c>
      <c r="B36" s="9">
        <v>679</v>
      </c>
      <c r="C36" s="9">
        <v>679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s="1" customFormat="1" ht="24.75" customHeight="1">
      <c r="A37" s="11" t="s">
        <v>624</v>
      </c>
      <c r="B37" s="9">
        <f>SUM(B38:B39)</f>
        <v>945</v>
      </c>
      <c r="C37" s="9">
        <f>SUM(C38:C39)</f>
        <v>945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</row>
    <row r="38" spans="1:241" s="1" customFormat="1" ht="24.75" customHeight="1">
      <c r="A38" s="11" t="s">
        <v>625</v>
      </c>
      <c r="B38" s="9">
        <v>16</v>
      </c>
      <c r="C38" s="9">
        <v>16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</row>
    <row r="39" spans="1:241" s="1" customFormat="1" ht="24.75" customHeight="1">
      <c r="A39" s="11" t="s">
        <v>626</v>
      </c>
      <c r="B39" s="9">
        <v>929</v>
      </c>
      <c r="C39" s="9">
        <v>929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</row>
    <row r="40" spans="1:241" s="1" customFormat="1" ht="24.75" customHeight="1">
      <c r="A40" s="11" t="s">
        <v>627</v>
      </c>
      <c r="B40" s="9">
        <v>282</v>
      </c>
      <c r="C40" s="9">
        <v>282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</row>
    <row r="41" spans="1:241" s="1" customFormat="1" ht="24.75" customHeight="1">
      <c r="A41" s="11" t="s">
        <v>628</v>
      </c>
      <c r="B41" s="9">
        <f>SUM(B42:B44,B47)</f>
        <v>8441</v>
      </c>
      <c r="C41" s="9">
        <f>SUM(C42:C44,C47)</f>
        <v>8340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</row>
    <row r="42" spans="1:241" s="1" customFormat="1" ht="24.75" customHeight="1">
      <c r="A42" s="11" t="s">
        <v>629</v>
      </c>
      <c r="B42" s="9">
        <v>570</v>
      </c>
      <c r="C42" s="9">
        <v>583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</row>
    <row r="43" spans="1:241" s="1" customFormat="1" ht="24.75" customHeight="1">
      <c r="A43" s="11" t="s">
        <v>630</v>
      </c>
      <c r="B43" s="9">
        <v>1221</v>
      </c>
      <c r="C43" s="9">
        <v>1117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</row>
    <row r="44" spans="1:241" s="1" customFormat="1" ht="24.75" customHeight="1">
      <c r="A44" s="11" t="s">
        <v>631</v>
      </c>
      <c r="B44" s="9">
        <f>SUM(B45:B46)</f>
        <v>6588</v>
      </c>
      <c r="C44" s="9">
        <f>SUM(C45:C46)</f>
        <v>6588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</row>
    <row r="45" spans="1:241" s="1" customFormat="1" ht="24.75" customHeight="1">
      <c r="A45" s="11" t="s">
        <v>632</v>
      </c>
      <c r="B45" s="9">
        <v>93</v>
      </c>
      <c r="C45" s="9">
        <v>93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</row>
    <row r="46" spans="1:241" s="1" customFormat="1" ht="24.75" customHeight="1">
      <c r="A46" s="11" t="s">
        <v>633</v>
      </c>
      <c r="B46" s="9">
        <v>6495</v>
      </c>
      <c r="C46" s="9">
        <v>6495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</row>
    <row r="47" spans="1:241" s="1" customFormat="1" ht="24.75" customHeight="1">
      <c r="A47" s="11" t="s">
        <v>634</v>
      </c>
      <c r="B47" s="9">
        <v>62</v>
      </c>
      <c r="C47" s="9">
        <v>52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</row>
    <row r="48" spans="1:241" s="1" customFormat="1" ht="24.75" customHeight="1">
      <c r="A48" s="11" t="s">
        <v>635</v>
      </c>
      <c r="B48" s="9">
        <f>SUM(B49:B51)</f>
        <v>9273</v>
      </c>
      <c r="C48" s="9">
        <f>SUM(C49:C51)</f>
        <v>8562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</row>
    <row r="49" spans="1:241" s="1" customFormat="1" ht="24.75" customHeight="1">
      <c r="A49" s="11" t="s">
        <v>636</v>
      </c>
      <c r="B49" s="9">
        <v>4545</v>
      </c>
      <c r="C49" s="9">
        <v>4518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</row>
    <row r="50" spans="1:241" s="1" customFormat="1" ht="24.75" customHeight="1">
      <c r="A50" s="11" t="s">
        <v>359</v>
      </c>
      <c r="B50" s="9">
        <v>2242</v>
      </c>
      <c r="C50" s="9">
        <v>1558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</row>
    <row r="51" spans="1:241" s="1" customFormat="1" ht="24.75" customHeight="1">
      <c r="A51" s="11" t="s">
        <v>637</v>
      </c>
      <c r="B51" s="9">
        <f>SUM(B52:B53)</f>
        <v>2486</v>
      </c>
      <c r="C51" s="9">
        <f>SUM(C52:C53)</f>
        <v>2486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</row>
    <row r="52" spans="1:241" s="1" customFormat="1" ht="24.75" customHeight="1">
      <c r="A52" s="11" t="s">
        <v>638</v>
      </c>
      <c r="B52" s="9">
        <v>2304</v>
      </c>
      <c r="C52" s="9">
        <v>2304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</row>
    <row r="53" spans="1:241" s="1" customFormat="1" ht="24.75" customHeight="1">
      <c r="A53" s="11" t="s">
        <v>639</v>
      </c>
      <c r="B53" s="9">
        <v>182</v>
      </c>
      <c r="C53" s="9">
        <v>182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</row>
    <row r="54" spans="1:241" s="1" customFormat="1" ht="24.75" customHeight="1">
      <c r="A54" s="11" t="s">
        <v>640</v>
      </c>
      <c r="B54" s="9">
        <v>1175</v>
      </c>
      <c r="C54" s="9">
        <v>782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</row>
    <row r="55" spans="1:241" s="1" customFormat="1" ht="24.75" customHeight="1">
      <c r="A55" s="11" t="s">
        <v>641</v>
      </c>
      <c r="B55" s="9">
        <v>136660</v>
      </c>
      <c r="C55" s="9">
        <v>148432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</row>
    <row r="56" spans="1:241" s="1" customFormat="1" ht="24.75" customHeight="1">
      <c r="A56" s="8" t="s">
        <v>642</v>
      </c>
      <c r="B56" s="9">
        <v>86611</v>
      </c>
      <c r="C56" s="9">
        <v>126759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G56"/>
  <sheetViews>
    <sheetView zoomScaleSheetLayoutView="100" workbookViewId="0" topLeftCell="A31">
      <selection activeCell="A34" sqref="A34"/>
    </sheetView>
  </sheetViews>
  <sheetFormatPr defaultColWidth="9.140625" defaultRowHeight="12.75"/>
  <cols>
    <col min="1" max="1" width="61.421875" style="0" customWidth="1"/>
    <col min="2" max="2" width="24.421875" style="0" customWidth="1"/>
    <col min="3" max="3" width="26.421875" style="0" customWidth="1"/>
  </cols>
  <sheetData>
    <row r="1" ht="14.25">
      <c r="A1" s="2" t="s">
        <v>643</v>
      </c>
    </row>
    <row r="2" spans="1:3" ht="42.75" customHeight="1">
      <c r="A2" s="3" t="s">
        <v>644</v>
      </c>
      <c r="B2" s="3"/>
      <c r="C2" s="3"/>
    </row>
    <row r="3" spans="1:3" ht="14.25">
      <c r="A3" s="3"/>
      <c r="B3" s="3"/>
      <c r="C3" s="4" t="s">
        <v>2</v>
      </c>
    </row>
    <row r="4" spans="1:3" ht="12.75">
      <c r="A4" s="5" t="s">
        <v>593</v>
      </c>
      <c r="B4" s="6" t="s">
        <v>537</v>
      </c>
      <c r="C4" s="6" t="s">
        <v>538</v>
      </c>
    </row>
    <row r="5" spans="1:3" ht="12.75">
      <c r="A5" s="5"/>
      <c r="B5" s="7"/>
      <c r="C5" s="7"/>
    </row>
    <row r="6" spans="1:241" s="1" customFormat="1" ht="24.75" customHeight="1">
      <c r="A6" s="8" t="s">
        <v>126</v>
      </c>
      <c r="B6" s="9">
        <f>SUM(B7,B19,B24,B56)</f>
        <v>313389</v>
      </c>
      <c r="C6" s="9">
        <f>SUM(C7,C19,C24,C56)</f>
        <v>369627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1" customFormat="1" ht="24.75" customHeight="1">
      <c r="A7" s="8" t="s">
        <v>594</v>
      </c>
      <c r="B7" s="9">
        <f>SUM(B8,B12:B18)</f>
        <v>74193</v>
      </c>
      <c r="C7" s="9">
        <f>SUM(C8,C12:C18)</f>
        <v>80730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1" customFormat="1" ht="24.75" customHeight="1">
      <c r="A8" s="11" t="s">
        <v>595</v>
      </c>
      <c r="B8" s="9">
        <f>SUM(B9:B11)</f>
        <v>30111</v>
      </c>
      <c r="C8" s="9">
        <f>SUM(C9:C11)</f>
        <v>35949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241" s="1" customFormat="1" ht="24.75" customHeight="1">
      <c r="A9" s="11" t="s">
        <v>596</v>
      </c>
      <c r="B9" s="9">
        <v>6109</v>
      </c>
      <c r="C9" s="9">
        <v>10985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</row>
    <row r="10" spans="1:241" s="1" customFormat="1" ht="24.75" customHeight="1">
      <c r="A10" s="11" t="s">
        <v>597</v>
      </c>
      <c r="B10" s="9">
        <v>3250</v>
      </c>
      <c r="C10" s="9">
        <v>3250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</row>
    <row r="11" spans="1:241" s="1" customFormat="1" ht="24.75" customHeight="1">
      <c r="A11" s="11" t="s">
        <v>598</v>
      </c>
      <c r="B11" s="9">
        <v>20752</v>
      </c>
      <c r="C11" s="9">
        <v>21714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</row>
    <row r="12" spans="1:241" s="1" customFormat="1" ht="24.75" customHeight="1">
      <c r="A12" s="11" t="s">
        <v>599</v>
      </c>
      <c r="B12" s="9">
        <v>353</v>
      </c>
      <c r="C12" s="9">
        <v>1372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</row>
    <row r="13" spans="1:241" s="1" customFormat="1" ht="24.75" customHeight="1">
      <c r="A13" s="11" t="s">
        <v>600</v>
      </c>
      <c r="B13" s="9">
        <v>64</v>
      </c>
      <c r="C13" s="9">
        <v>81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</row>
    <row r="14" spans="1:241" s="1" customFormat="1" ht="24.75" customHeight="1">
      <c r="A14" s="11" t="s">
        <v>601</v>
      </c>
      <c r="B14" s="9">
        <v>3399</v>
      </c>
      <c r="C14" s="9">
        <v>1848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s="1" customFormat="1" ht="24.75" customHeight="1">
      <c r="A15" s="11" t="s">
        <v>602</v>
      </c>
      <c r="B15" s="9">
        <v>9926</v>
      </c>
      <c r="C15" s="9">
        <v>12939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s="1" customFormat="1" ht="24.75" customHeight="1">
      <c r="A16" s="11" t="s">
        <v>603</v>
      </c>
      <c r="B16" s="9">
        <v>29293</v>
      </c>
      <c r="C16" s="9">
        <v>27494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1" customFormat="1" ht="24.75" customHeight="1">
      <c r="A17" s="11" t="s">
        <v>604</v>
      </c>
      <c r="B17" s="9">
        <v>106</v>
      </c>
      <c r="C17" s="9">
        <v>106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s="1" customFormat="1" ht="24.75" customHeight="1">
      <c r="A18" s="11" t="s">
        <v>605</v>
      </c>
      <c r="B18" s="9">
        <v>941</v>
      </c>
      <c r="C18" s="9">
        <v>941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s="1" customFormat="1" ht="24.75" customHeight="1">
      <c r="A19" s="8" t="s">
        <v>606</v>
      </c>
      <c r="B19" s="9">
        <f>SUM(B20)</f>
        <v>17090</v>
      </c>
      <c r="C19" s="9">
        <f>SUM(C20)</f>
        <v>17288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s="1" customFormat="1" ht="24.75" customHeight="1">
      <c r="A20" s="11" t="s">
        <v>607</v>
      </c>
      <c r="B20" s="9">
        <f>SUM(B21:B23)</f>
        <v>17090</v>
      </c>
      <c r="C20" s="9">
        <f>SUM(C21:C23)</f>
        <v>17288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1" customFormat="1" ht="24.75" customHeight="1">
      <c r="A21" s="11" t="s">
        <v>608</v>
      </c>
      <c r="B21" s="9">
        <v>8525</v>
      </c>
      <c r="C21" s="9">
        <v>8696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s="1" customFormat="1" ht="24.75" customHeight="1">
      <c r="A22" s="11" t="s">
        <v>609</v>
      </c>
      <c r="B22" s="9">
        <v>1151</v>
      </c>
      <c r="C22" s="9">
        <v>1231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1" customFormat="1" ht="24.75" customHeight="1">
      <c r="A23" s="11" t="s">
        <v>610</v>
      </c>
      <c r="B23" s="9">
        <v>7414</v>
      </c>
      <c r="C23" s="9">
        <v>7361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1" customFormat="1" ht="24.75" customHeight="1">
      <c r="A24" s="8" t="s">
        <v>611</v>
      </c>
      <c r="B24" s="9">
        <f>SUM(B25:B25,B40:B41,B48,B54:B55)</f>
        <v>151563</v>
      </c>
      <c r="C24" s="9">
        <f>SUM(C25:C25,C40:C41,C48,C54:C55)</f>
        <v>161945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s="1" customFormat="1" ht="24.75" customHeight="1">
      <c r="A25" s="11" t="s">
        <v>612</v>
      </c>
      <c r="B25" s="9">
        <f>SUM(B26:B27,B30:B31,B34,B37)</f>
        <v>5447</v>
      </c>
      <c r="C25" s="9">
        <f>SUM(C26:C27,C30:C31,C34,C37)</f>
        <v>5413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241" s="1" customFormat="1" ht="24.75" customHeight="1">
      <c r="A26" s="11" t="s">
        <v>613</v>
      </c>
      <c r="B26" s="9">
        <v>1317</v>
      </c>
      <c r="C26" s="9">
        <v>1642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</row>
    <row r="27" spans="1:241" s="1" customFormat="1" ht="24.75" customHeight="1">
      <c r="A27" s="11" t="s">
        <v>614</v>
      </c>
      <c r="B27" s="9">
        <f>SUM(B28:B29)</f>
        <v>2397</v>
      </c>
      <c r="C27" s="9">
        <f>SUM(C28:C29)</f>
        <v>2038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</row>
    <row r="28" spans="1:241" s="1" customFormat="1" ht="24.75" customHeight="1">
      <c r="A28" s="11" t="s">
        <v>615</v>
      </c>
      <c r="B28" s="9">
        <v>1267</v>
      </c>
      <c r="C28" s="9">
        <v>1309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</row>
    <row r="29" spans="1:241" s="1" customFormat="1" ht="24.75" customHeight="1">
      <c r="A29" s="11" t="s">
        <v>616</v>
      </c>
      <c r="B29" s="9">
        <v>1130</v>
      </c>
      <c r="C29" s="9">
        <v>729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</row>
    <row r="30" spans="1:241" s="1" customFormat="1" ht="24.75" customHeight="1">
      <c r="A30" s="11" t="s">
        <v>617</v>
      </c>
      <c r="B30" s="9">
        <v>56</v>
      </c>
      <c r="C30" s="9">
        <v>56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</row>
    <row r="31" spans="1:241" s="1" customFormat="1" ht="24.75" customHeight="1">
      <c r="A31" s="11" t="s">
        <v>618</v>
      </c>
      <c r="B31" s="9">
        <f>SUM(B32:B33)</f>
        <v>25</v>
      </c>
      <c r="C31" s="9">
        <f>SUM(C32:C33)</f>
        <v>25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</row>
    <row r="32" spans="1:241" s="1" customFormat="1" ht="24.75" customHeight="1">
      <c r="A32" s="11" t="s">
        <v>619</v>
      </c>
      <c r="B32" s="9">
        <v>14</v>
      </c>
      <c r="C32" s="9">
        <v>14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</row>
    <row r="33" spans="1:241" s="1" customFormat="1" ht="24.75" customHeight="1">
      <c r="A33" s="11" t="s">
        <v>620</v>
      </c>
      <c r="B33" s="9">
        <v>11</v>
      </c>
      <c r="C33" s="9">
        <v>11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1" s="1" customFormat="1" ht="24.75" customHeight="1">
      <c r="A34" s="11" t="s">
        <v>621</v>
      </c>
      <c r="B34" s="9">
        <f>SUM(B35:B36)</f>
        <v>707</v>
      </c>
      <c r="C34" s="9">
        <f>SUM(C35:C36)</f>
        <v>707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</row>
    <row r="35" spans="1:241" s="1" customFormat="1" ht="24.75" customHeight="1">
      <c r="A35" s="11" t="s">
        <v>622</v>
      </c>
      <c r="B35" s="9">
        <v>28</v>
      </c>
      <c r="C35" s="9">
        <v>28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</row>
    <row r="36" spans="1:241" s="1" customFormat="1" ht="24.75" customHeight="1">
      <c r="A36" s="11" t="s">
        <v>623</v>
      </c>
      <c r="B36" s="9">
        <v>679</v>
      </c>
      <c r="C36" s="9">
        <v>679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s="1" customFormat="1" ht="24.75" customHeight="1">
      <c r="A37" s="11" t="s">
        <v>624</v>
      </c>
      <c r="B37" s="9">
        <f>SUM(B38:B39)</f>
        <v>945</v>
      </c>
      <c r="C37" s="9">
        <f>SUM(C38:C39)</f>
        <v>945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</row>
    <row r="38" spans="1:241" s="1" customFormat="1" ht="24.75" customHeight="1">
      <c r="A38" s="11" t="s">
        <v>625</v>
      </c>
      <c r="B38" s="9">
        <v>16</v>
      </c>
      <c r="C38" s="9">
        <v>16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</row>
    <row r="39" spans="1:241" s="1" customFormat="1" ht="24.75" customHeight="1">
      <c r="A39" s="11" t="s">
        <v>626</v>
      </c>
      <c r="B39" s="9">
        <v>929</v>
      </c>
      <c r="C39" s="9">
        <v>929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</row>
    <row r="40" spans="1:241" s="1" customFormat="1" ht="24.75" customHeight="1">
      <c r="A40" s="11" t="s">
        <v>627</v>
      </c>
      <c r="B40" s="9">
        <v>270</v>
      </c>
      <c r="C40" s="9">
        <v>270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</row>
    <row r="41" spans="1:241" s="1" customFormat="1" ht="24.75" customHeight="1">
      <c r="A41" s="11" t="s">
        <v>628</v>
      </c>
      <c r="B41" s="9">
        <f>SUM(B42:B44,B47)</f>
        <v>6407</v>
      </c>
      <c r="C41" s="9">
        <f>SUM(C42:C44,C47)</f>
        <v>6306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</row>
    <row r="42" spans="1:241" s="1" customFormat="1" ht="24.75" customHeight="1">
      <c r="A42" s="11" t="s">
        <v>629</v>
      </c>
      <c r="B42" s="9">
        <v>570</v>
      </c>
      <c r="C42" s="9">
        <v>583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</row>
    <row r="43" spans="1:241" s="1" customFormat="1" ht="24.75" customHeight="1">
      <c r="A43" s="11" t="s">
        <v>630</v>
      </c>
      <c r="B43" s="9">
        <v>1030</v>
      </c>
      <c r="C43" s="9">
        <v>926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</row>
    <row r="44" spans="1:241" s="1" customFormat="1" ht="24.75" customHeight="1">
      <c r="A44" s="11" t="s">
        <v>631</v>
      </c>
      <c r="B44" s="9">
        <f>SUM(B45:B46)</f>
        <v>4745</v>
      </c>
      <c r="C44" s="9">
        <f>SUM(C45:C46)</f>
        <v>4745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</row>
    <row r="45" spans="1:241" s="1" customFormat="1" ht="24.75" customHeight="1">
      <c r="A45" s="11" t="s">
        <v>632</v>
      </c>
      <c r="B45" s="9">
        <v>66</v>
      </c>
      <c r="C45" s="9">
        <v>66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</row>
    <row r="46" spans="1:241" s="1" customFormat="1" ht="24.75" customHeight="1">
      <c r="A46" s="11" t="s">
        <v>633</v>
      </c>
      <c r="B46" s="9">
        <v>4679</v>
      </c>
      <c r="C46" s="9">
        <v>4679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</row>
    <row r="47" spans="1:241" s="1" customFormat="1" ht="24.75" customHeight="1">
      <c r="A47" s="11" t="s">
        <v>634</v>
      </c>
      <c r="B47" s="9">
        <v>62</v>
      </c>
      <c r="C47" s="9">
        <v>52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</row>
    <row r="48" spans="1:241" s="1" customFormat="1" ht="24.75" customHeight="1">
      <c r="A48" s="11" t="s">
        <v>635</v>
      </c>
      <c r="B48" s="9">
        <f>SUM(B49:B51)</f>
        <v>7454</v>
      </c>
      <c r="C48" s="9">
        <f>SUM(C49:C51)</f>
        <v>6748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</row>
    <row r="49" spans="1:241" s="1" customFormat="1" ht="24.75" customHeight="1">
      <c r="A49" s="11" t="s">
        <v>636</v>
      </c>
      <c r="B49" s="9">
        <v>3420</v>
      </c>
      <c r="C49" s="9">
        <v>3393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</row>
    <row r="50" spans="1:241" s="1" customFormat="1" ht="24.75" customHeight="1">
      <c r="A50" s="11" t="s">
        <v>359</v>
      </c>
      <c r="B50" s="9">
        <v>2217</v>
      </c>
      <c r="C50" s="9">
        <v>1538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</row>
    <row r="51" spans="1:241" s="1" customFormat="1" ht="24.75" customHeight="1">
      <c r="A51" s="11" t="s">
        <v>637</v>
      </c>
      <c r="B51" s="9">
        <f>SUM(B52:B53)</f>
        <v>1817</v>
      </c>
      <c r="C51" s="9">
        <f>SUM(C52:C53)</f>
        <v>1817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</row>
    <row r="52" spans="1:241" s="1" customFormat="1" ht="24.75" customHeight="1">
      <c r="A52" s="11" t="s">
        <v>638</v>
      </c>
      <c r="B52" s="9">
        <v>1635</v>
      </c>
      <c r="C52" s="9">
        <v>1635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</row>
    <row r="53" spans="1:241" s="1" customFormat="1" ht="24.75" customHeight="1">
      <c r="A53" s="11" t="s">
        <v>639</v>
      </c>
      <c r="B53" s="9">
        <v>182</v>
      </c>
      <c r="C53" s="9">
        <v>182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</row>
    <row r="54" spans="1:241" s="1" customFormat="1" ht="24.75" customHeight="1">
      <c r="A54" s="11" t="s">
        <v>640</v>
      </c>
      <c r="B54" s="9">
        <v>672</v>
      </c>
      <c r="C54" s="9">
        <v>279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</row>
    <row r="55" spans="1:241" s="1" customFormat="1" ht="24.75" customHeight="1">
      <c r="A55" s="11" t="s">
        <v>641</v>
      </c>
      <c r="B55" s="9">
        <v>131313</v>
      </c>
      <c r="C55" s="9">
        <v>142929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</row>
    <row r="56" spans="1:241" s="1" customFormat="1" ht="24.75" customHeight="1">
      <c r="A56" s="8" t="s">
        <v>642</v>
      </c>
      <c r="B56" s="9">
        <v>70543</v>
      </c>
      <c r="C56" s="9">
        <v>109664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showZeros="0" zoomScale="90" zoomScaleNormal="90" zoomScaleSheetLayoutView="100" workbookViewId="0" topLeftCell="A27">
      <selection activeCell="C63" sqref="C63"/>
    </sheetView>
  </sheetViews>
  <sheetFormatPr defaultColWidth="9.140625" defaultRowHeight="12.75"/>
  <cols>
    <col min="1" max="1" width="48.8515625" style="91" customWidth="1"/>
    <col min="2" max="2" width="14.57421875" style="91" customWidth="1"/>
    <col min="3" max="3" width="14.00390625" style="91" customWidth="1"/>
    <col min="4" max="4" width="13.8515625" style="92" customWidth="1"/>
    <col min="5" max="5" width="9.140625" style="92" customWidth="1"/>
    <col min="6" max="6" width="7.7109375" style="92" customWidth="1"/>
    <col min="7" max="16384" width="9.140625" style="92" customWidth="1"/>
  </cols>
  <sheetData>
    <row r="1" spans="1:3" s="90" customFormat="1" ht="14.25">
      <c r="A1" s="2" t="s">
        <v>68</v>
      </c>
      <c r="B1" s="2"/>
      <c r="C1" s="91"/>
    </row>
    <row r="2" spans="1:4" s="90" customFormat="1" ht="22.5" customHeight="1">
      <c r="A2" s="93" t="s">
        <v>69</v>
      </c>
      <c r="B2" s="93"/>
      <c r="C2" s="93"/>
      <c r="D2" s="93"/>
    </row>
    <row r="3" spans="1:4" s="90" customFormat="1" ht="18.75" customHeight="1">
      <c r="A3" s="2"/>
      <c r="B3" s="2"/>
      <c r="D3" s="94" t="s">
        <v>2</v>
      </c>
    </row>
    <row r="4" spans="1:4" s="90" customFormat="1" ht="24" customHeight="1">
      <c r="A4" s="95" t="s">
        <v>3</v>
      </c>
      <c r="B4" s="50" t="s">
        <v>4</v>
      </c>
      <c r="C4" s="96" t="s">
        <v>5</v>
      </c>
      <c r="D4" s="50" t="s">
        <v>6</v>
      </c>
    </row>
    <row r="5" spans="1:4" s="90" customFormat="1" ht="15">
      <c r="A5" s="97" t="s">
        <v>7</v>
      </c>
      <c r="B5" s="97">
        <f>SUM(B6:B15)</f>
        <v>135173</v>
      </c>
      <c r="C5" s="97">
        <f>SUM(C6:C15)</f>
        <v>135173</v>
      </c>
      <c r="D5" s="98">
        <f aca="true" t="shared" si="0" ref="D5:D15">C5-B5</f>
        <v>0</v>
      </c>
    </row>
    <row r="6" spans="1:4" s="90" customFormat="1" ht="15">
      <c r="A6" s="99" t="s">
        <v>8</v>
      </c>
      <c r="B6" s="97">
        <v>48280</v>
      </c>
      <c r="C6" s="97">
        <v>48280</v>
      </c>
      <c r="D6" s="98">
        <f t="shared" si="0"/>
        <v>0</v>
      </c>
    </row>
    <row r="7" spans="1:4" s="90" customFormat="1" ht="15">
      <c r="A7" s="99" t="s">
        <v>9</v>
      </c>
      <c r="B7" s="97">
        <v>36410</v>
      </c>
      <c r="C7" s="97">
        <v>36410</v>
      </c>
      <c r="D7" s="98">
        <f t="shared" si="0"/>
        <v>0</v>
      </c>
    </row>
    <row r="8" spans="1:4" s="90" customFormat="1" ht="15">
      <c r="A8" s="99" t="s">
        <v>10</v>
      </c>
      <c r="B8" s="97">
        <v>1470</v>
      </c>
      <c r="C8" s="97">
        <v>1470</v>
      </c>
      <c r="D8" s="98">
        <f t="shared" si="0"/>
        <v>0</v>
      </c>
    </row>
    <row r="9" spans="1:4" s="90" customFormat="1" ht="15">
      <c r="A9" s="99" t="s">
        <v>11</v>
      </c>
      <c r="B9" s="97">
        <v>11560</v>
      </c>
      <c r="C9" s="97">
        <v>11560</v>
      </c>
      <c r="D9" s="98">
        <f t="shared" si="0"/>
        <v>0</v>
      </c>
    </row>
    <row r="10" spans="1:4" s="90" customFormat="1" ht="15">
      <c r="A10" s="99" t="s">
        <v>12</v>
      </c>
      <c r="B10" s="97">
        <v>11960</v>
      </c>
      <c r="C10" s="97">
        <v>11960</v>
      </c>
      <c r="D10" s="98">
        <f t="shared" si="0"/>
        <v>0</v>
      </c>
    </row>
    <row r="11" spans="1:4" s="90" customFormat="1" ht="15">
      <c r="A11" s="99" t="s">
        <v>13</v>
      </c>
      <c r="B11" s="97">
        <v>15990</v>
      </c>
      <c r="C11" s="97">
        <v>15990</v>
      </c>
      <c r="D11" s="98">
        <f t="shared" si="0"/>
        <v>0</v>
      </c>
    </row>
    <row r="12" spans="1:4" s="90" customFormat="1" ht="15">
      <c r="A12" s="99" t="s">
        <v>14</v>
      </c>
      <c r="B12" s="97">
        <v>4950</v>
      </c>
      <c r="C12" s="97">
        <v>4950</v>
      </c>
      <c r="D12" s="98">
        <f t="shared" si="0"/>
        <v>0</v>
      </c>
    </row>
    <row r="13" spans="1:4" s="90" customFormat="1" ht="15">
      <c r="A13" s="99" t="s">
        <v>15</v>
      </c>
      <c r="B13" s="97">
        <v>4460</v>
      </c>
      <c r="C13" s="97">
        <v>4460</v>
      </c>
      <c r="D13" s="98">
        <f t="shared" si="0"/>
        <v>0</v>
      </c>
    </row>
    <row r="14" spans="1:4" s="90" customFormat="1" ht="15">
      <c r="A14" s="99" t="s">
        <v>16</v>
      </c>
      <c r="B14" s="97">
        <v>33</v>
      </c>
      <c r="C14" s="97">
        <v>33</v>
      </c>
      <c r="D14" s="98">
        <f t="shared" si="0"/>
        <v>0</v>
      </c>
    </row>
    <row r="15" spans="1:4" s="90" customFormat="1" ht="15">
      <c r="A15" s="99" t="s">
        <v>17</v>
      </c>
      <c r="B15" s="97">
        <v>60</v>
      </c>
      <c r="C15" s="97">
        <v>60</v>
      </c>
      <c r="D15" s="98">
        <f t="shared" si="0"/>
        <v>0</v>
      </c>
    </row>
    <row r="16" spans="1:4" s="90" customFormat="1" ht="15">
      <c r="A16" s="100" t="s">
        <v>18</v>
      </c>
      <c r="B16" s="97">
        <f>SUM(B17:B23)</f>
        <v>51389</v>
      </c>
      <c r="C16" s="97">
        <f>SUM(C17:C23)</f>
        <v>51389</v>
      </c>
      <c r="D16" s="98">
        <f aca="true" t="shared" si="1" ref="D16:D26">C16-B16</f>
        <v>0</v>
      </c>
    </row>
    <row r="17" spans="1:4" s="90" customFormat="1" ht="15">
      <c r="A17" s="100" t="s">
        <v>19</v>
      </c>
      <c r="B17" s="97">
        <v>13597</v>
      </c>
      <c r="C17" s="97">
        <v>13597</v>
      </c>
      <c r="D17" s="98">
        <f t="shared" si="1"/>
        <v>0</v>
      </c>
    </row>
    <row r="18" spans="1:4" s="90" customFormat="1" ht="15">
      <c r="A18" s="100" t="s">
        <v>20</v>
      </c>
      <c r="B18" s="97">
        <v>1987</v>
      </c>
      <c r="C18" s="97">
        <v>1987</v>
      </c>
      <c r="D18" s="98">
        <f t="shared" si="1"/>
        <v>0</v>
      </c>
    </row>
    <row r="19" spans="1:4" s="90" customFormat="1" ht="15">
      <c r="A19" s="100" t="s">
        <v>21</v>
      </c>
      <c r="B19" s="97">
        <v>4813</v>
      </c>
      <c r="C19" s="97">
        <v>4813</v>
      </c>
      <c r="D19" s="98">
        <f t="shared" si="1"/>
        <v>0</v>
      </c>
    </row>
    <row r="20" spans="1:4" s="90" customFormat="1" ht="15">
      <c r="A20" s="100" t="s">
        <v>22</v>
      </c>
      <c r="B20" s="97">
        <v>7513</v>
      </c>
      <c r="C20" s="97">
        <v>7513</v>
      </c>
      <c r="D20" s="98">
        <f t="shared" si="1"/>
        <v>0</v>
      </c>
    </row>
    <row r="21" spans="1:4" s="90" customFormat="1" ht="15">
      <c r="A21" s="100" t="s">
        <v>23</v>
      </c>
      <c r="B21" s="97">
        <v>17890</v>
      </c>
      <c r="C21" s="97">
        <v>17890</v>
      </c>
      <c r="D21" s="98">
        <f t="shared" si="1"/>
        <v>0</v>
      </c>
    </row>
    <row r="22" spans="1:4" s="90" customFormat="1" ht="15">
      <c r="A22" s="100" t="s">
        <v>24</v>
      </c>
      <c r="B22" s="97">
        <v>330</v>
      </c>
      <c r="C22" s="97">
        <v>330</v>
      </c>
      <c r="D22" s="98">
        <f t="shared" si="1"/>
        <v>0</v>
      </c>
    </row>
    <row r="23" spans="1:4" s="90" customFormat="1" ht="15">
      <c r="A23" s="100" t="s">
        <v>25</v>
      </c>
      <c r="B23" s="97">
        <v>5259</v>
      </c>
      <c r="C23" s="97">
        <v>5259</v>
      </c>
      <c r="D23" s="98">
        <f t="shared" si="1"/>
        <v>0</v>
      </c>
    </row>
    <row r="24" spans="1:4" s="90" customFormat="1" ht="15">
      <c r="A24" s="101" t="s">
        <v>26</v>
      </c>
      <c r="B24" s="102">
        <f>B5+B16</f>
        <v>186562</v>
      </c>
      <c r="C24" s="103">
        <f>C5+C16</f>
        <v>186562</v>
      </c>
      <c r="D24" s="98">
        <f t="shared" si="1"/>
        <v>0</v>
      </c>
    </row>
    <row r="25" spans="1:16" ht="15" customHeight="1">
      <c r="A25" s="52" t="s">
        <v>27</v>
      </c>
      <c r="B25" s="52">
        <v>84150</v>
      </c>
      <c r="C25" s="52">
        <v>84150</v>
      </c>
      <c r="D25" s="98">
        <f aca="true" t="shared" si="2" ref="D25:D31">C25-B25</f>
        <v>0</v>
      </c>
      <c r="J25" s="90"/>
      <c r="K25" s="90"/>
      <c r="L25" s="90"/>
      <c r="M25" s="90"/>
      <c r="N25" s="90"/>
      <c r="O25" s="90"/>
      <c r="P25" s="90"/>
    </row>
    <row r="26" spans="1:16" ht="13.5">
      <c r="A26" s="52" t="s">
        <v>28</v>
      </c>
      <c r="B26" s="52">
        <v>29000</v>
      </c>
      <c r="C26" s="52">
        <v>29000</v>
      </c>
      <c r="D26" s="104">
        <f t="shared" si="2"/>
        <v>0</v>
      </c>
      <c r="J26" s="90"/>
      <c r="K26" s="90"/>
      <c r="L26" s="90"/>
      <c r="M26" s="90"/>
      <c r="N26" s="90"/>
      <c r="O26" s="90"/>
      <c r="P26" s="90"/>
    </row>
    <row r="27" spans="1:16" ht="13.5">
      <c r="A27" s="52" t="s">
        <v>29</v>
      </c>
      <c r="B27" s="52">
        <v>20000</v>
      </c>
      <c r="C27" s="52">
        <v>51773</v>
      </c>
      <c r="D27" s="98">
        <f t="shared" si="2"/>
        <v>31773</v>
      </c>
      <c r="F27" s="105"/>
      <c r="J27" s="90"/>
      <c r="K27" s="90"/>
      <c r="L27" s="90"/>
      <c r="M27" s="90"/>
      <c r="N27" s="90"/>
      <c r="O27" s="90"/>
      <c r="P27" s="90"/>
    </row>
    <row r="28" spans="1:16" ht="13.5">
      <c r="A28" s="52" t="s">
        <v>30</v>
      </c>
      <c r="B28" s="52"/>
      <c r="C28" s="52">
        <v>10905</v>
      </c>
      <c r="D28" s="98">
        <f t="shared" si="2"/>
        <v>10905</v>
      </c>
      <c r="J28" s="90"/>
      <c r="K28" s="90"/>
      <c r="L28" s="90"/>
      <c r="M28" s="90"/>
      <c r="N28" s="90"/>
      <c r="O28" s="90"/>
      <c r="P28" s="90"/>
    </row>
    <row r="29" spans="1:4" ht="13.5">
      <c r="A29" s="52" t="s">
        <v>31</v>
      </c>
      <c r="B29" s="52"/>
      <c r="C29" s="52">
        <v>11131</v>
      </c>
      <c r="D29" s="98">
        <f t="shared" si="2"/>
        <v>11131</v>
      </c>
    </row>
    <row r="30" spans="1:4" ht="13.5">
      <c r="A30" s="52" t="s">
        <v>32</v>
      </c>
      <c r="B30" s="52">
        <v>300</v>
      </c>
      <c r="C30" s="52">
        <v>300</v>
      </c>
      <c r="D30" s="98">
        <f t="shared" si="2"/>
        <v>0</v>
      </c>
    </row>
    <row r="31" spans="1:4" ht="15.75" customHeight="1">
      <c r="A31" s="52" t="s">
        <v>33</v>
      </c>
      <c r="B31" s="52">
        <v>10743</v>
      </c>
      <c r="C31" s="52">
        <v>84635</v>
      </c>
      <c r="D31" s="98">
        <f t="shared" si="2"/>
        <v>73892</v>
      </c>
    </row>
    <row r="32" spans="1:4" ht="18" customHeight="1">
      <c r="A32" s="65" t="s">
        <v>34</v>
      </c>
      <c r="B32" s="55">
        <f>SUM(B24:B31)</f>
        <v>330755</v>
      </c>
      <c r="C32" s="106">
        <f>SUM(C24:C31)</f>
        <v>458456</v>
      </c>
      <c r="D32" s="98">
        <f>SUM(D24:D31)</f>
        <v>127701</v>
      </c>
    </row>
    <row r="33" spans="1:4" ht="15" customHeight="1">
      <c r="A33" s="95" t="s">
        <v>3</v>
      </c>
      <c r="B33" s="50" t="s">
        <v>4</v>
      </c>
      <c r="C33" s="96" t="s">
        <v>5</v>
      </c>
      <c r="D33" s="50" t="s">
        <v>6</v>
      </c>
    </row>
    <row r="34" spans="1:4" ht="15.75" customHeight="1">
      <c r="A34" s="52" t="s">
        <v>35</v>
      </c>
      <c r="B34" s="52">
        <v>34012</v>
      </c>
      <c r="C34" s="107">
        <v>34548</v>
      </c>
      <c r="D34" s="98">
        <f>C34-B34</f>
        <v>536</v>
      </c>
    </row>
    <row r="35" spans="1:4" ht="15.75" customHeight="1">
      <c r="A35" s="52" t="s">
        <v>36</v>
      </c>
      <c r="B35" s="52">
        <v>317</v>
      </c>
      <c r="C35" s="107">
        <v>317</v>
      </c>
      <c r="D35" s="98">
        <f aca="true" t="shared" si="3" ref="D35:D57">C35-B35</f>
        <v>0</v>
      </c>
    </row>
    <row r="36" spans="1:4" ht="15.75" customHeight="1">
      <c r="A36" s="52" t="s">
        <v>37</v>
      </c>
      <c r="B36" s="52">
        <v>24287</v>
      </c>
      <c r="C36" s="107">
        <v>23291</v>
      </c>
      <c r="D36" s="98">
        <f t="shared" si="3"/>
        <v>-996</v>
      </c>
    </row>
    <row r="37" spans="1:4" ht="15.75" customHeight="1">
      <c r="A37" s="52" t="s">
        <v>38</v>
      </c>
      <c r="B37" s="52">
        <v>79370</v>
      </c>
      <c r="C37" s="107">
        <v>76663</v>
      </c>
      <c r="D37" s="98">
        <f t="shared" si="3"/>
        <v>-2707</v>
      </c>
    </row>
    <row r="38" spans="1:4" ht="15.75" customHeight="1">
      <c r="A38" s="52" t="s">
        <v>39</v>
      </c>
      <c r="B38" s="52">
        <v>12285</v>
      </c>
      <c r="C38" s="107">
        <v>9519</v>
      </c>
      <c r="D38" s="98">
        <f t="shared" si="3"/>
        <v>-2766</v>
      </c>
    </row>
    <row r="39" spans="1:4" ht="15.75" customHeight="1">
      <c r="A39" s="52" t="s">
        <v>40</v>
      </c>
      <c r="B39" s="52">
        <v>7848</v>
      </c>
      <c r="C39" s="107">
        <v>10494</v>
      </c>
      <c r="D39" s="98">
        <f t="shared" si="3"/>
        <v>2646</v>
      </c>
    </row>
    <row r="40" spans="1:4" ht="15.75" customHeight="1">
      <c r="A40" s="52" t="s">
        <v>41</v>
      </c>
      <c r="B40" s="52">
        <v>41185</v>
      </c>
      <c r="C40" s="107">
        <v>38869</v>
      </c>
      <c r="D40" s="98">
        <f t="shared" si="3"/>
        <v>-2316</v>
      </c>
    </row>
    <row r="41" spans="1:4" ht="15.75" customHeight="1">
      <c r="A41" s="52" t="s">
        <v>42</v>
      </c>
      <c r="B41" s="52">
        <v>23125</v>
      </c>
      <c r="C41" s="107">
        <v>28237</v>
      </c>
      <c r="D41" s="98">
        <f t="shared" si="3"/>
        <v>5112</v>
      </c>
    </row>
    <row r="42" spans="1:4" ht="15.75" customHeight="1">
      <c r="A42" s="52" t="s">
        <v>43</v>
      </c>
      <c r="B42" s="52">
        <v>1257</v>
      </c>
      <c r="C42" s="107">
        <v>1237</v>
      </c>
      <c r="D42" s="98">
        <f t="shared" si="3"/>
        <v>-20</v>
      </c>
    </row>
    <row r="43" spans="1:4" ht="15.75" customHeight="1">
      <c r="A43" s="52" t="s">
        <v>44</v>
      </c>
      <c r="B43" s="52">
        <v>14103</v>
      </c>
      <c r="C43" s="107">
        <v>20993</v>
      </c>
      <c r="D43" s="98">
        <f t="shared" si="3"/>
        <v>6890</v>
      </c>
    </row>
    <row r="44" spans="1:4" ht="15.75" customHeight="1">
      <c r="A44" s="52" t="s">
        <v>45</v>
      </c>
      <c r="B44" s="52">
        <v>6171</v>
      </c>
      <c r="C44" s="107">
        <v>5432</v>
      </c>
      <c r="D44" s="98">
        <f t="shared" si="3"/>
        <v>-739</v>
      </c>
    </row>
    <row r="45" spans="1:4" ht="15.75" customHeight="1">
      <c r="A45" s="52" t="s">
        <v>46</v>
      </c>
      <c r="B45" s="52">
        <v>7991</v>
      </c>
      <c r="C45" s="107">
        <v>10277</v>
      </c>
      <c r="D45" s="98">
        <f t="shared" si="3"/>
        <v>2286</v>
      </c>
    </row>
    <row r="46" spans="1:4" ht="15.75" customHeight="1">
      <c r="A46" s="52" t="s">
        <v>47</v>
      </c>
      <c r="B46" s="52">
        <v>10574</v>
      </c>
      <c r="C46" s="107">
        <v>9758</v>
      </c>
      <c r="D46" s="98">
        <f t="shared" si="3"/>
        <v>-816</v>
      </c>
    </row>
    <row r="47" spans="1:4" ht="15.75" customHeight="1">
      <c r="A47" s="52" t="s">
        <v>48</v>
      </c>
      <c r="B47" s="52">
        <v>7579</v>
      </c>
      <c r="C47" s="107">
        <v>5855</v>
      </c>
      <c r="D47" s="98">
        <f t="shared" si="3"/>
        <v>-1724</v>
      </c>
    </row>
    <row r="48" spans="1:4" ht="15.75" customHeight="1">
      <c r="A48" s="52" t="s">
        <v>49</v>
      </c>
      <c r="B48" s="52"/>
      <c r="C48" s="107"/>
      <c r="D48" s="98">
        <f t="shared" si="3"/>
        <v>0</v>
      </c>
    </row>
    <row r="49" spans="1:4" ht="15.75" customHeight="1">
      <c r="A49" s="52" t="s">
        <v>50</v>
      </c>
      <c r="B49" s="52"/>
      <c r="C49" s="107"/>
      <c r="D49" s="98">
        <f t="shared" si="3"/>
        <v>0</v>
      </c>
    </row>
    <row r="50" spans="1:4" ht="15.75" customHeight="1">
      <c r="A50" s="52" t="s">
        <v>51</v>
      </c>
      <c r="B50" s="52">
        <v>3090</v>
      </c>
      <c r="C50" s="107">
        <v>2846</v>
      </c>
      <c r="D50" s="98">
        <f t="shared" si="3"/>
        <v>-244</v>
      </c>
    </row>
    <row r="51" spans="1:4" ht="15.75" customHeight="1">
      <c r="A51" s="52" t="s">
        <v>52</v>
      </c>
      <c r="B51" s="52">
        <v>412</v>
      </c>
      <c r="C51" s="107">
        <v>219</v>
      </c>
      <c r="D51" s="98">
        <f t="shared" si="3"/>
        <v>-193</v>
      </c>
    </row>
    <row r="52" spans="1:4" ht="15.75" customHeight="1">
      <c r="A52" s="52" t="s">
        <v>53</v>
      </c>
      <c r="B52" s="52">
        <v>720</v>
      </c>
      <c r="C52" s="107">
        <v>720</v>
      </c>
      <c r="D52" s="98">
        <f t="shared" si="3"/>
        <v>0</v>
      </c>
    </row>
    <row r="53" spans="1:4" ht="15.75" customHeight="1">
      <c r="A53" s="52" t="s">
        <v>54</v>
      </c>
      <c r="B53" s="52">
        <v>3649</v>
      </c>
      <c r="C53" s="107">
        <v>3649</v>
      </c>
      <c r="D53" s="98">
        <f t="shared" si="3"/>
        <v>0</v>
      </c>
    </row>
    <row r="54" spans="1:4" ht="15.75" customHeight="1">
      <c r="A54" s="52" t="s">
        <v>55</v>
      </c>
      <c r="B54" s="52">
        <v>3500</v>
      </c>
      <c r="C54" s="107">
        <v>3500</v>
      </c>
      <c r="D54" s="98">
        <f t="shared" si="3"/>
        <v>0</v>
      </c>
    </row>
    <row r="55" spans="1:4" ht="15.75" customHeight="1">
      <c r="A55" s="52" t="s">
        <v>56</v>
      </c>
      <c r="B55" s="52">
        <v>22108</v>
      </c>
      <c r="C55" s="107">
        <v>73397</v>
      </c>
      <c r="D55" s="98">
        <f t="shared" si="3"/>
        <v>51289</v>
      </c>
    </row>
    <row r="56" spans="1:4" ht="15.75" customHeight="1">
      <c r="A56" s="52" t="s">
        <v>57</v>
      </c>
      <c r="B56" s="52">
        <v>9306</v>
      </c>
      <c r="C56" s="107">
        <v>9306</v>
      </c>
      <c r="D56" s="98">
        <f t="shared" si="3"/>
        <v>0</v>
      </c>
    </row>
    <row r="57" spans="1:4" ht="15.75" customHeight="1">
      <c r="A57" s="52" t="s">
        <v>58</v>
      </c>
      <c r="B57" s="52">
        <v>500</v>
      </c>
      <c r="C57" s="107">
        <v>500</v>
      </c>
      <c r="D57" s="98">
        <f t="shared" si="3"/>
        <v>0</v>
      </c>
    </row>
    <row r="58" spans="1:4" ht="15.75" customHeight="1">
      <c r="A58" s="65" t="s">
        <v>59</v>
      </c>
      <c r="B58" s="55">
        <f>SUM(B34:B57)</f>
        <v>313389</v>
      </c>
      <c r="C58" s="106">
        <f>SUM(C34:C57)</f>
        <v>369627</v>
      </c>
      <c r="D58" s="98">
        <f aca="true" t="shared" si="4" ref="D55:D65">C58-B58</f>
        <v>56238</v>
      </c>
    </row>
    <row r="59" spans="1:4" ht="15.75" customHeight="1">
      <c r="A59" s="52" t="s">
        <v>60</v>
      </c>
      <c r="B59" s="52">
        <v>-11500</v>
      </c>
      <c r="C59" s="52">
        <v>-11500</v>
      </c>
      <c r="D59" s="98">
        <f t="shared" si="4"/>
        <v>0</v>
      </c>
    </row>
    <row r="60" spans="1:4" ht="15.75" customHeight="1">
      <c r="A60" s="52" t="s">
        <v>61</v>
      </c>
      <c r="B60" s="52"/>
      <c r="C60" s="107">
        <v>333</v>
      </c>
      <c r="D60" s="98">
        <f t="shared" si="4"/>
        <v>333</v>
      </c>
    </row>
    <row r="61" spans="1:4" ht="15.75" customHeight="1">
      <c r="A61" s="52" t="s">
        <v>62</v>
      </c>
      <c r="B61" s="52">
        <v>28861</v>
      </c>
      <c r="C61" s="107">
        <v>28861</v>
      </c>
      <c r="D61" s="98">
        <f t="shared" si="4"/>
        <v>0</v>
      </c>
    </row>
    <row r="62" spans="1:4" ht="15.75" customHeight="1">
      <c r="A62" s="52" t="s">
        <v>63</v>
      </c>
      <c r="B62" s="52">
        <v>5</v>
      </c>
      <c r="C62" s="52">
        <v>71135</v>
      </c>
      <c r="D62" s="98">
        <f t="shared" si="4"/>
        <v>71130</v>
      </c>
    </row>
    <row r="63" spans="1:4" ht="15.75" customHeight="1">
      <c r="A63" s="52" t="s">
        <v>64</v>
      </c>
      <c r="B63" s="52"/>
      <c r="C63" s="107"/>
      <c r="D63" s="98">
        <f t="shared" si="4"/>
        <v>0</v>
      </c>
    </row>
    <row r="64" spans="1:4" ht="15.75" customHeight="1">
      <c r="A64" s="52" t="s">
        <v>65</v>
      </c>
      <c r="B64" s="52"/>
      <c r="C64" s="107"/>
      <c r="D64" s="98">
        <f t="shared" si="4"/>
        <v>0</v>
      </c>
    </row>
    <row r="65" spans="1:4" ht="15.75" customHeight="1">
      <c r="A65" s="52" t="s">
        <v>66</v>
      </c>
      <c r="B65" s="52"/>
      <c r="C65" s="107"/>
      <c r="D65" s="98">
        <f t="shared" si="4"/>
        <v>0</v>
      </c>
    </row>
    <row r="66" spans="1:4" ht="15.75" customHeight="1">
      <c r="A66" s="65" t="s">
        <v>67</v>
      </c>
      <c r="B66" s="55">
        <f>SUM(B58:B65)</f>
        <v>330755</v>
      </c>
      <c r="C66" s="106">
        <f>SUM(C58:C65)</f>
        <v>458456</v>
      </c>
      <c r="D66" s="55">
        <f>SUM(D58:D65)</f>
        <v>127701</v>
      </c>
    </row>
  </sheetData>
  <sheetProtection/>
  <mergeCells count="1">
    <mergeCell ref="A2:D2"/>
  </mergeCells>
  <printOptions/>
  <pageMargins left="1.38" right="1.15" top="0.39" bottom="0.23" header="0.39" footer="0.31"/>
  <pageSetup horizontalDpi="600" verticalDpi="600" orientation="portrait" paperSize="9" scale="75"/>
  <headerFooter scaleWithDoc="0" alignWithMargins="0"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showZeros="0" tabSelected="1" zoomScaleSheetLayoutView="100" workbookViewId="0" topLeftCell="A33">
      <selection activeCell="C53" sqref="C53"/>
    </sheetView>
  </sheetViews>
  <sheetFormatPr defaultColWidth="10.28125" defaultRowHeight="12.75"/>
  <cols>
    <col min="1" max="1" width="64.00390625" style="13" customWidth="1"/>
    <col min="2" max="2" width="14.140625" style="13" customWidth="1"/>
    <col min="3" max="3" width="15.28125" style="44" customWidth="1"/>
    <col min="4" max="4" width="14.00390625" style="13" customWidth="1"/>
    <col min="5" max="250" width="10.28125" style="13" customWidth="1"/>
    <col min="251" max="254" width="10.28125" style="45" customWidth="1"/>
    <col min="255" max="255" width="10.28125" style="46" customWidth="1"/>
  </cols>
  <sheetData>
    <row r="1" spans="1:3" s="13" customFormat="1" ht="14.25">
      <c r="A1" s="2" t="s">
        <v>70</v>
      </c>
      <c r="C1" s="44"/>
    </row>
    <row r="2" spans="1:4" s="13" customFormat="1" ht="18" customHeight="1">
      <c r="A2" s="34" t="s">
        <v>71</v>
      </c>
      <c r="B2" s="34"/>
      <c r="C2" s="34"/>
      <c r="D2" s="34"/>
    </row>
    <row r="3" spans="1:4" s="13" customFormat="1" ht="18" customHeight="1">
      <c r="A3" s="47"/>
      <c r="D3" s="48" t="s">
        <v>72</v>
      </c>
    </row>
    <row r="4" spans="1:4" s="13" customFormat="1" ht="32.25" customHeight="1">
      <c r="A4" s="49" t="s">
        <v>73</v>
      </c>
      <c r="B4" s="49" t="s">
        <v>4</v>
      </c>
      <c r="C4" s="73" t="s">
        <v>5</v>
      </c>
      <c r="D4" s="50" t="s">
        <v>6</v>
      </c>
    </row>
    <row r="5" spans="1:4" s="13" customFormat="1" ht="19.5" customHeight="1">
      <c r="A5" s="51" t="s">
        <v>74</v>
      </c>
      <c r="B5" s="52">
        <v>582977</v>
      </c>
      <c r="C5" s="52">
        <v>210000</v>
      </c>
      <c r="D5" s="74">
        <f aca="true" t="shared" si="0" ref="D5:D11">C5-B5</f>
        <v>-372977</v>
      </c>
    </row>
    <row r="6" spans="1:4" s="13" customFormat="1" ht="19.5" customHeight="1">
      <c r="A6" s="75" t="s">
        <v>75</v>
      </c>
      <c r="B6" s="76">
        <v>3014</v>
      </c>
      <c r="C6" s="76">
        <v>1200</v>
      </c>
      <c r="D6" s="74">
        <f t="shared" si="0"/>
        <v>-1814</v>
      </c>
    </row>
    <row r="7" spans="1:4" s="13" customFormat="1" ht="19.5" customHeight="1">
      <c r="A7" s="51" t="s">
        <v>76</v>
      </c>
      <c r="B7" s="52">
        <v>3493</v>
      </c>
      <c r="C7" s="52">
        <v>1950</v>
      </c>
      <c r="D7" s="74">
        <f t="shared" si="0"/>
        <v>-1543</v>
      </c>
    </row>
    <row r="8" spans="1:4" s="13" customFormat="1" ht="19.5" customHeight="1">
      <c r="A8" s="51"/>
      <c r="B8" s="52"/>
      <c r="C8" s="77"/>
      <c r="D8" s="53"/>
    </row>
    <row r="9" spans="1:4" s="13" customFormat="1" ht="19.5" customHeight="1">
      <c r="A9" s="51"/>
      <c r="B9" s="52"/>
      <c r="C9" s="77"/>
      <c r="D9" s="53"/>
    </row>
    <row r="10" spans="1:4" s="13" customFormat="1" ht="19.5" customHeight="1">
      <c r="A10" s="54" t="s">
        <v>26</v>
      </c>
      <c r="B10" s="55">
        <f>SUM(B5:B9)</f>
        <v>589484</v>
      </c>
      <c r="C10" s="78">
        <f>SUM(C5:C9)</f>
        <v>213150</v>
      </c>
      <c r="D10" s="53">
        <f t="shared" si="0"/>
        <v>-376334</v>
      </c>
    </row>
    <row r="11" spans="1:4" s="13" customFormat="1" ht="19.5" customHeight="1">
      <c r="A11" s="56" t="s">
        <v>77</v>
      </c>
      <c r="B11" s="52">
        <f>B12+B15+B16</f>
        <v>1156</v>
      </c>
      <c r="C11" s="52">
        <f>C12+C15+C16</f>
        <v>43251</v>
      </c>
      <c r="D11" s="53">
        <f t="shared" si="0"/>
        <v>42095</v>
      </c>
    </row>
    <row r="12" spans="1:4" s="13" customFormat="1" ht="19.5" customHeight="1">
      <c r="A12" s="56" t="s">
        <v>78</v>
      </c>
      <c r="B12" s="52"/>
      <c r="C12" s="52">
        <f>C13</f>
        <v>2950</v>
      </c>
      <c r="D12" s="53"/>
    </row>
    <row r="13" spans="1:4" s="13" customFormat="1" ht="19.5" customHeight="1">
      <c r="A13" s="56" t="s">
        <v>79</v>
      </c>
      <c r="B13" s="52"/>
      <c r="C13" s="52">
        <v>2950</v>
      </c>
      <c r="D13" s="53"/>
    </row>
    <row r="14" spans="1:4" s="13" customFormat="1" ht="19.5" customHeight="1">
      <c r="A14" s="56" t="s">
        <v>80</v>
      </c>
      <c r="B14" s="52"/>
      <c r="C14" s="77"/>
      <c r="D14" s="53"/>
    </row>
    <row r="15" spans="1:4" s="13" customFormat="1" ht="19.5" customHeight="1">
      <c r="A15" s="56" t="s">
        <v>81</v>
      </c>
      <c r="B15" s="52">
        <v>1156</v>
      </c>
      <c r="C15" s="77">
        <v>40301</v>
      </c>
      <c r="D15" s="53">
        <f aca="true" t="shared" si="1" ref="D15:D19">C15-B15</f>
        <v>39145</v>
      </c>
    </row>
    <row r="16" spans="1:4" s="13" customFormat="1" ht="19.5" customHeight="1">
      <c r="A16" s="56" t="s">
        <v>82</v>
      </c>
      <c r="B16" s="52"/>
      <c r="C16" s="77"/>
      <c r="D16" s="53"/>
    </row>
    <row r="17" spans="1:4" s="13" customFormat="1" ht="19.5" customHeight="1">
      <c r="A17" s="56" t="s">
        <v>83</v>
      </c>
      <c r="B17" s="52"/>
      <c r="C17" s="77">
        <v>128420</v>
      </c>
      <c r="D17" s="53">
        <f t="shared" si="1"/>
        <v>128420</v>
      </c>
    </row>
    <row r="18" spans="1:4" s="13" customFormat="1" ht="19.5" customHeight="1">
      <c r="A18" s="56" t="s">
        <v>84</v>
      </c>
      <c r="B18" s="52"/>
      <c r="C18" s="77">
        <v>88628</v>
      </c>
      <c r="D18" s="53">
        <f t="shared" si="1"/>
        <v>88628</v>
      </c>
    </row>
    <row r="19" spans="1:4" s="13" customFormat="1" ht="19.5" customHeight="1">
      <c r="A19" s="54" t="s">
        <v>85</v>
      </c>
      <c r="B19" s="55">
        <f>SUM(B10+B11+B18)</f>
        <v>590640</v>
      </c>
      <c r="C19" s="55">
        <f>SUM(C10+C11+C18+C17)</f>
        <v>473449</v>
      </c>
      <c r="D19" s="53">
        <f t="shared" si="1"/>
        <v>-117191</v>
      </c>
    </row>
    <row r="20" spans="1:4" ht="24.75" customHeight="1">
      <c r="A20" s="79" t="s">
        <v>73</v>
      </c>
      <c r="B20" s="80" t="s">
        <v>4</v>
      </c>
      <c r="C20" s="81" t="s">
        <v>5</v>
      </c>
      <c r="D20" s="50" t="s">
        <v>6</v>
      </c>
    </row>
    <row r="21" spans="1:4" ht="19.5" customHeight="1">
      <c r="A21" s="51" t="s">
        <v>86</v>
      </c>
      <c r="B21" s="82"/>
      <c r="C21" s="57"/>
      <c r="D21" s="83"/>
    </row>
    <row r="22" spans="1:4" ht="19.5" customHeight="1">
      <c r="A22" s="51" t="s">
        <v>87</v>
      </c>
      <c r="B22" s="84"/>
      <c r="C22" s="85"/>
      <c r="D22" s="53"/>
    </row>
    <row r="23" spans="1:255" s="43" customFormat="1" ht="19.5" customHeight="1">
      <c r="A23" s="86" t="s">
        <v>88</v>
      </c>
      <c r="B23" s="87"/>
      <c r="C23" s="88"/>
      <c r="D23" s="8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71"/>
      <c r="IR23" s="71"/>
      <c r="IS23" s="71"/>
      <c r="IT23" s="71"/>
      <c r="IU23" s="72"/>
    </row>
    <row r="24" spans="1:255" s="43" customFormat="1" ht="19.5" customHeight="1">
      <c r="A24" s="59" t="s">
        <v>89</v>
      </c>
      <c r="B24" s="60">
        <f>SUM(B25:B30)</f>
        <v>436222</v>
      </c>
      <c r="C24" s="60">
        <f>SUM(C25:C30)</f>
        <v>213115</v>
      </c>
      <c r="D24" s="62">
        <f aca="true" t="shared" si="2" ref="D24:D30">C24-B24</f>
        <v>-223107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71"/>
      <c r="IR24" s="71"/>
      <c r="IS24" s="71"/>
      <c r="IT24" s="71"/>
      <c r="IU24" s="72"/>
    </row>
    <row r="25" spans="1:255" s="43" customFormat="1" ht="19.5" customHeight="1">
      <c r="A25" s="59" t="s">
        <v>90</v>
      </c>
      <c r="B25" s="60">
        <v>429715</v>
      </c>
      <c r="C25" s="60">
        <v>208498</v>
      </c>
      <c r="D25" s="62">
        <f t="shared" si="2"/>
        <v>-221217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71"/>
      <c r="IR25" s="71"/>
      <c r="IS25" s="71"/>
      <c r="IT25" s="71"/>
      <c r="IU25" s="72"/>
    </row>
    <row r="26" spans="1:255" s="43" customFormat="1" ht="19.5" customHeight="1">
      <c r="A26" s="59" t="s">
        <v>91</v>
      </c>
      <c r="B26" s="60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71"/>
      <c r="IR26" s="71"/>
      <c r="IS26" s="71"/>
      <c r="IT26" s="71"/>
      <c r="IU26" s="72"/>
    </row>
    <row r="27" spans="1:255" s="43" customFormat="1" ht="19.5" customHeight="1">
      <c r="A27" s="59" t="s">
        <v>92</v>
      </c>
      <c r="B27" s="60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71"/>
      <c r="IR27" s="71"/>
      <c r="IS27" s="71"/>
      <c r="IT27" s="71"/>
      <c r="IU27" s="72"/>
    </row>
    <row r="28" spans="1:255" s="43" customFormat="1" ht="19.5" customHeight="1">
      <c r="A28" s="59" t="s">
        <v>93</v>
      </c>
      <c r="B28" s="60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71"/>
      <c r="IR28" s="71"/>
      <c r="IS28" s="71"/>
      <c r="IT28" s="71"/>
      <c r="IU28" s="72"/>
    </row>
    <row r="29" spans="1:255" s="43" customFormat="1" ht="19.5" customHeight="1">
      <c r="A29" s="59" t="s">
        <v>94</v>
      </c>
      <c r="B29" s="60">
        <v>3014</v>
      </c>
      <c r="C29" s="60">
        <v>1853</v>
      </c>
      <c r="D29" s="62">
        <f t="shared" si="2"/>
        <v>-1161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71"/>
      <c r="IR29" s="71"/>
      <c r="IS29" s="71"/>
      <c r="IT29" s="71"/>
      <c r="IU29" s="72"/>
    </row>
    <row r="30" spans="1:255" s="43" customFormat="1" ht="19.5" customHeight="1">
      <c r="A30" s="59" t="s">
        <v>95</v>
      </c>
      <c r="B30" s="60">
        <v>3493</v>
      </c>
      <c r="C30" s="60">
        <v>2764</v>
      </c>
      <c r="D30" s="62">
        <f t="shared" si="2"/>
        <v>-729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71"/>
      <c r="IR30" s="71"/>
      <c r="IS30" s="71"/>
      <c r="IT30" s="71"/>
      <c r="IU30" s="72"/>
    </row>
    <row r="31" spans="1:255" s="43" customFormat="1" ht="19.5" customHeight="1">
      <c r="A31" s="59" t="s">
        <v>96</v>
      </c>
      <c r="B31" s="60"/>
      <c r="C31" s="6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71"/>
      <c r="IR31" s="71"/>
      <c r="IS31" s="71"/>
      <c r="IT31" s="71"/>
      <c r="IU31" s="72"/>
    </row>
    <row r="32" spans="1:255" s="43" customFormat="1" ht="19.5" customHeight="1">
      <c r="A32" s="59" t="s">
        <v>97</v>
      </c>
      <c r="B32" s="60"/>
      <c r="C32" s="60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71"/>
      <c r="IR32" s="71"/>
      <c r="IS32" s="71"/>
      <c r="IT32" s="71"/>
      <c r="IU32" s="72"/>
    </row>
    <row r="33" spans="1:255" s="43" customFormat="1" ht="19.5" customHeight="1">
      <c r="A33" s="64" t="s">
        <v>98</v>
      </c>
      <c r="B33" s="60"/>
      <c r="C33" s="6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71"/>
      <c r="IR33" s="71"/>
      <c r="IS33" s="71"/>
      <c r="IT33" s="71"/>
      <c r="IU33" s="72"/>
    </row>
    <row r="34" spans="1:255" s="43" customFormat="1" ht="19.5" customHeight="1">
      <c r="A34" s="59" t="s">
        <v>99</v>
      </c>
      <c r="B34" s="60"/>
      <c r="C34" s="60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71"/>
      <c r="IR34" s="71"/>
      <c r="IS34" s="71"/>
      <c r="IT34" s="71"/>
      <c r="IU34" s="72"/>
    </row>
    <row r="35" spans="1:255" s="43" customFormat="1" ht="19.5" customHeight="1">
      <c r="A35" s="59" t="s">
        <v>100</v>
      </c>
      <c r="B35" s="60">
        <f>SUM(B36:B38)</f>
        <v>0</v>
      </c>
      <c r="C35" s="60">
        <f>SUM(C36:C38)</f>
        <v>92420</v>
      </c>
      <c r="D35" s="62">
        <f aca="true" t="shared" si="3" ref="D35:D45">C35-B35</f>
        <v>92420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71"/>
      <c r="IR35" s="71"/>
      <c r="IS35" s="71"/>
      <c r="IT35" s="71"/>
      <c r="IU35" s="72"/>
    </row>
    <row r="36" spans="1:255" s="43" customFormat="1" ht="19.5" customHeight="1">
      <c r="A36" s="64" t="s">
        <v>101</v>
      </c>
      <c r="B36" s="60"/>
      <c r="C36" s="60">
        <v>92420</v>
      </c>
      <c r="D36" s="62">
        <f t="shared" si="3"/>
        <v>92420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71"/>
      <c r="IR36" s="71"/>
      <c r="IS36" s="71"/>
      <c r="IT36" s="71"/>
      <c r="IU36" s="72"/>
    </row>
    <row r="37" spans="1:255" s="43" customFormat="1" ht="19.5" customHeight="1">
      <c r="A37" s="64" t="s">
        <v>102</v>
      </c>
      <c r="B37" s="60"/>
      <c r="C37" s="6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71"/>
      <c r="IR37" s="71"/>
      <c r="IS37" s="71"/>
      <c r="IT37" s="71"/>
      <c r="IU37" s="72"/>
    </row>
    <row r="38" spans="1:255" s="43" customFormat="1" ht="19.5" customHeight="1">
      <c r="A38" s="64" t="s">
        <v>103</v>
      </c>
      <c r="B38" s="60"/>
      <c r="C38" s="60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71"/>
      <c r="IR38" s="71"/>
      <c r="IS38" s="71"/>
      <c r="IT38" s="71"/>
      <c r="IU38" s="72"/>
    </row>
    <row r="39" spans="1:255" s="43" customFormat="1" ht="19.5" customHeight="1">
      <c r="A39" s="64" t="s">
        <v>104</v>
      </c>
      <c r="B39" s="60">
        <f aca="true" t="shared" si="4" ref="B39:B43">B40</f>
        <v>27361</v>
      </c>
      <c r="C39" s="60">
        <f aca="true" t="shared" si="5" ref="C39:C43">C40</f>
        <v>27361</v>
      </c>
      <c r="D39" s="62">
        <f t="shared" si="3"/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71"/>
      <c r="IR39" s="71"/>
      <c r="IS39" s="71"/>
      <c r="IT39" s="71"/>
      <c r="IU39" s="72"/>
    </row>
    <row r="40" spans="1:255" s="43" customFormat="1" ht="19.5" customHeight="1">
      <c r="A40" s="64" t="s">
        <v>105</v>
      </c>
      <c r="B40" s="60">
        <v>27361</v>
      </c>
      <c r="C40" s="60">
        <v>27361</v>
      </c>
      <c r="D40" s="62">
        <f t="shared" si="3"/>
        <v>0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71"/>
      <c r="IR40" s="71"/>
      <c r="IS40" s="71"/>
      <c r="IT40" s="71"/>
      <c r="IU40" s="72"/>
    </row>
    <row r="41" spans="1:255" s="43" customFormat="1" ht="19.5" customHeight="1">
      <c r="A41" s="64" t="s">
        <v>106</v>
      </c>
      <c r="B41" s="60">
        <f t="shared" si="4"/>
        <v>800</v>
      </c>
      <c r="C41" s="60">
        <f t="shared" si="5"/>
        <v>800</v>
      </c>
      <c r="D41" s="62">
        <f t="shared" si="3"/>
        <v>0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71"/>
      <c r="IR41" s="71"/>
      <c r="IS41" s="71"/>
      <c r="IT41" s="71"/>
      <c r="IU41" s="72"/>
    </row>
    <row r="42" spans="1:255" s="43" customFormat="1" ht="19.5" customHeight="1">
      <c r="A42" s="64" t="s">
        <v>107</v>
      </c>
      <c r="B42" s="60">
        <v>800</v>
      </c>
      <c r="C42" s="60">
        <v>800</v>
      </c>
      <c r="D42" s="62">
        <f t="shared" si="3"/>
        <v>0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71"/>
      <c r="IR42" s="71"/>
      <c r="IS42" s="71"/>
      <c r="IT42" s="71"/>
      <c r="IU42" s="72"/>
    </row>
    <row r="43" spans="1:255" s="43" customFormat="1" ht="19.5" customHeight="1">
      <c r="A43" s="64" t="s">
        <v>108</v>
      </c>
      <c r="B43" s="60">
        <f t="shared" si="4"/>
        <v>0</v>
      </c>
      <c r="C43" s="60">
        <f t="shared" si="5"/>
        <v>0</v>
      </c>
      <c r="D43" s="62">
        <f t="shared" si="3"/>
        <v>0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71"/>
      <c r="IR43" s="71"/>
      <c r="IS43" s="71"/>
      <c r="IT43" s="71"/>
      <c r="IU43" s="72"/>
    </row>
    <row r="44" spans="1:255" s="43" customFormat="1" ht="19.5" customHeight="1">
      <c r="A44" s="64" t="s">
        <v>109</v>
      </c>
      <c r="B44" s="60"/>
      <c r="C44" s="60"/>
      <c r="D44" s="62">
        <f t="shared" si="3"/>
        <v>0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71"/>
      <c r="IR44" s="71"/>
      <c r="IS44" s="71"/>
      <c r="IT44" s="71"/>
      <c r="IU44" s="72"/>
    </row>
    <row r="45" spans="1:4" ht="19.5" customHeight="1">
      <c r="A45" s="54" t="s">
        <v>110</v>
      </c>
      <c r="B45" s="65">
        <f>B21+B24+B31+B35+B39+B43+B41</f>
        <v>464383</v>
      </c>
      <c r="C45" s="65">
        <f>C21+C24+C31+C35+C39+C43+C41</f>
        <v>333696</v>
      </c>
      <c r="D45" s="53">
        <f t="shared" si="3"/>
        <v>-130687</v>
      </c>
    </row>
    <row r="46" spans="1:4" ht="19.5" customHeight="1">
      <c r="A46" s="66" t="s">
        <v>111</v>
      </c>
      <c r="B46" s="57">
        <f>B47+B50+B51+B52</f>
        <v>125103</v>
      </c>
      <c r="C46" s="57">
        <f>C47+C50+C51+C52</f>
        <v>125103</v>
      </c>
      <c r="D46" s="67">
        <f>D47+D50+D51+D52</f>
        <v>0</v>
      </c>
    </row>
    <row r="47" spans="1:4" ht="19.5" customHeight="1">
      <c r="A47" s="51" t="s">
        <v>112</v>
      </c>
      <c r="B47" s="57">
        <f>B48+B49</f>
        <v>0</v>
      </c>
      <c r="C47" s="57">
        <f>C48+C49</f>
        <v>0</v>
      </c>
      <c r="D47" s="53">
        <f aca="true" t="shared" si="6" ref="D47:D53">C47-B47</f>
        <v>0</v>
      </c>
    </row>
    <row r="48" spans="1:4" ht="19.5" customHeight="1">
      <c r="A48" s="51" t="s">
        <v>113</v>
      </c>
      <c r="B48" s="57"/>
      <c r="C48" s="57"/>
      <c r="D48" s="53">
        <f t="shared" si="6"/>
        <v>0</v>
      </c>
    </row>
    <row r="49" spans="1:4" ht="19.5" customHeight="1">
      <c r="A49" s="51" t="s">
        <v>114</v>
      </c>
      <c r="B49" s="57"/>
      <c r="C49" s="57"/>
      <c r="D49" s="53">
        <f t="shared" si="6"/>
        <v>0</v>
      </c>
    </row>
    <row r="50" spans="1:4" ht="19.5" customHeight="1">
      <c r="A50" s="51" t="s">
        <v>115</v>
      </c>
      <c r="B50" s="65"/>
      <c r="C50" s="57"/>
      <c r="D50" s="53">
        <f t="shared" si="6"/>
        <v>0</v>
      </c>
    </row>
    <row r="51" spans="1:4" ht="19.5" customHeight="1">
      <c r="A51" s="68" t="s">
        <v>116</v>
      </c>
      <c r="B51" s="57">
        <v>125103</v>
      </c>
      <c r="C51" s="57">
        <v>125103</v>
      </c>
      <c r="D51" s="53">
        <f t="shared" si="6"/>
        <v>0</v>
      </c>
    </row>
    <row r="52" spans="1:4" ht="19.5" customHeight="1">
      <c r="A52" s="68"/>
      <c r="B52" s="65"/>
      <c r="C52" s="65"/>
      <c r="D52" s="53">
        <f t="shared" si="6"/>
        <v>0</v>
      </c>
    </row>
    <row r="53" spans="1:4" ht="18" customHeight="1">
      <c r="A53" s="51" t="s">
        <v>117</v>
      </c>
      <c r="B53" s="58">
        <f>B19-B45-B46</f>
        <v>1154</v>
      </c>
      <c r="C53" s="58">
        <f>C19-C45-C46</f>
        <v>14650</v>
      </c>
      <c r="D53" s="53">
        <f t="shared" si="6"/>
        <v>13496</v>
      </c>
    </row>
    <row r="54" spans="1:4" ht="18.75" customHeight="1">
      <c r="A54" s="54" t="s">
        <v>118</v>
      </c>
      <c r="B54" s="65">
        <f>SUM(B45:B46,B53)</f>
        <v>590640</v>
      </c>
      <c r="C54" s="65">
        <f>SUM(C45:C46,C53)</f>
        <v>473449</v>
      </c>
      <c r="D54" s="65">
        <f>SUM(D45:D46,D53)</f>
        <v>-117191</v>
      </c>
    </row>
  </sheetData>
  <sheetProtection/>
  <mergeCells count="1">
    <mergeCell ref="A2:D2"/>
  </mergeCells>
  <printOptions/>
  <pageMargins left="0.79" right="0.51" top="0.41" bottom="0.63" header="0.39" footer="0.35"/>
  <pageSetup fitToHeight="0" fitToWidth="1" horizontalDpi="600" verticalDpi="600" orientation="portrait" paperSize="9" scale="84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showZeros="0" zoomScaleSheetLayoutView="100" workbookViewId="0" topLeftCell="A25">
      <selection activeCell="C26" sqref="C26"/>
    </sheetView>
  </sheetViews>
  <sheetFormatPr defaultColWidth="10.28125" defaultRowHeight="12.75"/>
  <cols>
    <col min="1" max="1" width="64.00390625" style="13" customWidth="1"/>
    <col min="2" max="2" width="14.140625" style="13" customWidth="1"/>
    <col min="3" max="3" width="15.28125" style="44" customWidth="1"/>
    <col min="4" max="4" width="14.00390625" style="13" customWidth="1"/>
    <col min="5" max="5" width="10.28125" style="13" hidden="1" customWidth="1"/>
    <col min="6" max="250" width="10.28125" style="13" customWidth="1"/>
    <col min="251" max="254" width="10.28125" style="45" customWidth="1"/>
    <col min="255" max="255" width="10.28125" style="46" customWidth="1"/>
  </cols>
  <sheetData>
    <row r="1" spans="1:3" s="13" customFormat="1" ht="14.25">
      <c r="A1" s="2" t="s">
        <v>119</v>
      </c>
      <c r="C1" s="44"/>
    </row>
    <row r="2" spans="1:4" s="13" customFormat="1" ht="18" customHeight="1">
      <c r="A2" s="34" t="s">
        <v>120</v>
      </c>
      <c r="B2" s="34"/>
      <c r="C2" s="34"/>
      <c r="D2" s="34"/>
    </row>
    <row r="3" spans="1:4" s="13" customFormat="1" ht="18" customHeight="1">
      <c r="A3" s="47"/>
      <c r="D3" s="48" t="s">
        <v>72</v>
      </c>
    </row>
    <row r="4" spans="1:4" s="13" customFormat="1" ht="32.25" customHeight="1">
      <c r="A4" s="49" t="s">
        <v>73</v>
      </c>
      <c r="B4" s="49" t="s">
        <v>4</v>
      </c>
      <c r="C4" s="49" t="s">
        <v>5</v>
      </c>
      <c r="D4" s="50" t="s">
        <v>6</v>
      </c>
    </row>
    <row r="5" spans="1:5" s="13" customFormat="1" ht="19.5" customHeight="1">
      <c r="A5" s="51" t="s">
        <v>74</v>
      </c>
      <c r="B5" s="52">
        <v>582977</v>
      </c>
      <c r="C5" s="52">
        <v>210000</v>
      </c>
      <c r="D5" s="53">
        <f aca="true" t="shared" si="0" ref="D5:D11">C5-B5</f>
        <v>-372977</v>
      </c>
      <c r="E5" s="13">
        <v>500</v>
      </c>
    </row>
    <row r="6" spans="1:5" s="13" customFormat="1" ht="19.5" customHeight="1">
      <c r="A6" s="51" t="s">
        <v>75</v>
      </c>
      <c r="B6" s="52">
        <v>3014</v>
      </c>
      <c r="C6" s="52">
        <v>1200</v>
      </c>
      <c r="D6" s="53">
        <f t="shared" si="0"/>
        <v>-1814</v>
      </c>
      <c r="E6" s="13">
        <v>500</v>
      </c>
    </row>
    <row r="7" spans="1:4" s="13" customFormat="1" ht="19.5" customHeight="1">
      <c r="A7" s="51" t="s">
        <v>76</v>
      </c>
      <c r="B7" s="52">
        <v>3480</v>
      </c>
      <c r="C7" s="52">
        <v>1700</v>
      </c>
      <c r="D7" s="53">
        <f t="shared" si="0"/>
        <v>-1780</v>
      </c>
    </row>
    <row r="8" spans="1:4" s="13" customFormat="1" ht="19.5" customHeight="1">
      <c r="A8" s="51"/>
      <c r="B8" s="52"/>
      <c r="C8" s="52"/>
      <c r="D8" s="53"/>
    </row>
    <row r="9" spans="1:4" s="13" customFormat="1" ht="19.5" customHeight="1">
      <c r="A9" s="51"/>
      <c r="B9" s="52"/>
      <c r="C9" s="52"/>
      <c r="D9" s="53"/>
    </row>
    <row r="10" spans="1:4" s="13" customFormat="1" ht="19.5" customHeight="1">
      <c r="A10" s="54" t="s">
        <v>26</v>
      </c>
      <c r="B10" s="55">
        <f>SUM(B5:B9)</f>
        <v>589471</v>
      </c>
      <c r="C10" s="55">
        <f>SUM(C5:C9)</f>
        <v>212900</v>
      </c>
      <c r="D10" s="53">
        <f t="shared" si="0"/>
        <v>-376571</v>
      </c>
    </row>
    <row r="11" spans="1:4" s="13" customFormat="1" ht="19.5" customHeight="1">
      <c r="A11" s="56" t="s">
        <v>77</v>
      </c>
      <c r="B11" s="52">
        <f>B12+B15+B16</f>
        <v>1026</v>
      </c>
      <c r="C11" s="52">
        <f>C12+C15+C16</f>
        <v>31598</v>
      </c>
      <c r="D11" s="53">
        <f t="shared" si="0"/>
        <v>30572</v>
      </c>
    </row>
    <row r="12" spans="1:4" s="13" customFormat="1" ht="19.5" customHeight="1">
      <c r="A12" s="56" t="s">
        <v>78</v>
      </c>
      <c r="B12" s="52"/>
      <c r="C12" s="52">
        <f>C13</f>
        <v>2950</v>
      </c>
      <c r="D12" s="53"/>
    </row>
    <row r="13" spans="1:4" s="13" customFormat="1" ht="19.5" customHeight="1">
      <c r="A13" s="56" t="s">
        <v>79</v>
      </c>
      <c r="B13" s="52"/>
      <c r="C13" s="52">
        <v>2950</v>
      </c>
      <c r="D13" s="53"/>
    </row>
    <row r="14" spans="1:4" s="13" customFormat="1" ht="19.5" customHeight="1">
      <c r="A14" s="56" t="s">
        <v>80</v>
      </c>
      <c r="B14" s="52"/>
      <c r="C14" s="52"/>
      <c r="D14" s="53"/>
    </row>
    <row r="15" spans="1:4" s="13" customFormat="1" ht="19.5" customHeight="1">
      <c r="A15" s="56" t="s">
        <v>81</v>
      </c>
      <c r="B15" s="52">
        <v>1026</v>
      </c>
      <c r="C15" s="52">
        <v>28648</v>
      </c>
      <c r="D15" s="53">
        <f aca="true" t="shared" si="1" ref="D15:D19">C15-B15</f>
        <v>27622</v>
      </c>
    </row>
    <row r="16" spans="1:4" s="13" customFormat="1" ht="19.5" customHeight="1">
      <c r="A16" s="56" t="s">
        <v>82</v>
      </c>
      <c r="B16" s="52"/>
      <c r="C16" s="52"/>
      <c r="D16" s="53"/>
    </row>
    <row r="17" spans="1:4" s="13" customFormat="1" ht="19.5" customHeight="1">
      <c r="A17" s="56" t="s">
        <v>83</v>
      </c>
      <c r="B17" s="52"/>
      <c r="C17" s="52">
        <v>128420</v>
      </c>
      <c r="D17" s="53">
        <f t="shared" si="1"/>
        <v>128420</v>
      </c>
    </row>
    <row r="18" spans="1:4" s="13" customFormat="1" ht="19.5" customHeight="1">
      <c r="A18" s="56" t="s">
        <v>84</v>
      </c>
      <c r="B18" s="52"/>
      <c r="C18" s="52">
        <v>88628</v>
      </c>
      <c r="D18" s="53">
        <f t="shared" si="1"/>
        <v>88628</v>
      </c>
    </row>
    <row r="19" spans="1:4" s="13" customFormat="1" ht="19.5" customHeight="1">
      <c r="A19" s="54" t="s">
        <v>85</v>
      </c>
      <c r="B19" s="55">
        <f>SUM(B10+B11+B18)</f>
        <v>590497</v>
      </c>
      <c r="C19" s="55">
        <f>SUM(C10+C11+C18+C17)</f>
        <v>461546</v>
      </c>
      <c r="D19" s="53">
        <f t="shared" si="1"/>
        <v>-128951</v>
      </c>
    </row>
    <row r="20" spans="1:4" ht="24.75" customHeight="1">
      <c r="A20" s="49" t="s">
        <v>73</v>
      </c>
      <c r="B20" s="50" t="s">
        <v>4</v>
      </c>
      <c r="C20" s="50" t="s">
        <v>5</v>
      </c>
      <c r="D20" s="50" t="s">
        <v>6</v>
      </c>
    </row>
    <row r="21" spans="1:4" ht="19.5" customHeight="1">
      <c r="A21" s="51" t="s">
        <v>86</v>
      </c>
      <c r="B21" s="57"/>
      <c r="C21" s="57"/>
      <c r="D21" s="53"/>
    </row>
    <row r="22" spans="1:4" ht="19.5" customHeight="1">
      <c r="A22" s="51" t="s">
        <v>87</v>
      </c>
      <c r="B22" s="57"/>
      <c r="C22" s="58"/>
      <c r="D22" s="53"/>
    </row>
    <row r="23" spans="1:255" s="43" customFormat="1" ht="19.5" customHeight="1">
      <c r="A23" s="59" t="s">
        <v>88</v>
      </c>
      <c r="B23" s="60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71"/>
      <c r="IR23" s="71"/>
      <c r="IS23" s="71"/>
      <c r="IT23" s="71"/>
      <c r="IU23" s="72"/>
    </row>
    <row r="24" spans="1:255" s="43" customFormat="1" ht="19.5" customHeight="1">
      <c r="A24" s="59" t="s">
        <v>89</v>
      </c>
      <c r="B24" s="60">
        <f>SUM(B25:B30)</f>
        <v>397959</v>
      </c>
      <c r="C24" s="60">
        <f>SUM(C25:C30)</f>
        <v>213102</v>
      </c>
      <c r="D24" s="62">
        <f aca="true" t="shared" si="2" ref="D24:D26">C24-B24</f>
        <v>-184857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71"/>
      <c r="IR24" s="71"/>
      <c r="IS24" s="71"/>
      <c r="IT24" s="71"/>
      <c r="IU24" s="72"/>
    </row>
    <row r="25" spans="1:255" s="43" customFormat="1" ht="19.5" customHeight="1">
      <c r="A25" s="59" t="s">
        <v>90</v>
      </c>
      <c r="B25" s="60">
        <v>391465</v>
      </c>
      <c r="C25" s="60">
        <v>208498</v>
      </c>
      <c r="D25" s="62">
        <f t="shared" si="2"/>
        <v>-182967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71"/>
      <c r="IR25" s="71"/>
      <c r="IS25" s="71"/>
      <c r="IT25" s="71"/>
      <c r="IU25" s="72"/>
    </row>
    <row r="26" spans="1:255" s="43" customFormat="1" ht="19.5" customHeight="1">
      <c r="A26" s="59" t="s">
        <v>91</v>
      </c>
      <c r="B26" s="60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71"/>
      <c r="IR26" s="71"/>
      <c r="IS26" s="71"/>
      <c r="IT26" s="71"/>
      <c r="IU26" s="72"/>
    </row>
    <row r="27" spans="1:255" s="43" customFormat="1" ht="19.5" customHeight="1">
      <c r="A27" s="59" t="s">
        <v>92</v>
      </c>
      <c r="B27" s="60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71"/>
      <c r="IR27" s="71"/>
      <c r="IS27" s="71"/>
      <c r="IT27" s="71"/>
      <c r="IU27" s="72"/>
    </row>
    <row r="28" spans="1:255" s="43" customFormat="1" ht="19.5" customHeight="1">
      <c r="A28" s="59" t="s">
        <v>93</v>
      </c>
      <c r="B28" s="60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71"/>
      <c r="IR28" s="71"/>
      <c r="IS28" s="71"/>
      <c r="IT28" s="71"/>
      <c r="IU28" s="72"/>
    </row>
    <row r="29" spans="1:255" s="43" customFormat="1" ht="19.5" customHeight="1">
      <c r="A29" s="59" t="s">
        <v>94</v>
      </c>
      <c r="B29" s="60">
        <v>3014</v>
      </c>
      <c r="C29" s="60">
        <v>1853</v>
      </c>
      <c r="D29" s="62">
        <f>C29-B29</f>
        <v>-1161</v>
      </c>
      <c r="E29" s="63">
        <v>500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71"/>
      <c r="IR29" s="71"/>
      <c r="IS29" s="71"/>
      <c r="IT29" s="71"/>
      <c r="IU29" s="72"/>
    </row>
    <row r="30" spans="1:255" s="43" customFormat="1" ht="19.5" customHeight="1">
      <c r="A30" s="59" t="s">
        <v>95</v>
      </c>
      <c r="B30" s="60">
        <v>3480</v>
      </c>
      <c r="C30" s="60">
        <v>2751</v>
      </c>
      <c r="D30" s="62">
        <f>C30-B30</f>
        <v>-729</v>
      </c>
      <c r="E30" s="63">
        <v>500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71"/>
      <c r="IR30" s="71"/>
      <c r="IS30" s="71"/>
      <c r="IT30" s="71"/>
      <c r="IU30" s="72"/>
    </row>
    <row r="31" spans="1:255" s="43" customFormat="1" ht="19.5" customHeight="1">
      <c r="A31" s="59" t="s">
        <v>96</v>
      </c>
      <c r="B31" s="60"/>
      <c r="C31" s="6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71"/>
      <c r="IR31" s="71"/>
      <c r="IS31" s="71"/>
      <c r="IT31" s="71"/>
      <c r="IU31" s="72"/>
    </row>
    <row r="32" spans="1:255" s="43" customFormat="1" ht="19.5" customHeight="1">
      <c r="A32" s="59" t="s">
        <v>97</v>
      </c>
      <c r="B32" s="60"/>
      <c r="C32" s="60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71"/>
      <c r="IR32" s="71"/>
      <c r="IS32" s="71"/>
      <c r="IT32" s="71"/>
      <c r="IU32" s="72"/>
    </row>
    <row r="33" spans="1:255" s="43" customFormat="1" ht="19.5" customHeight="1">
      <c r="A33" s="64" t="s">
        <v>98</v>
      </c>
      <c r="B33" s="60"/>
      <c r="C33" s="6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71"/>
      <c r="IR33" s="71"/>
      <c r="IS33" s="71"/>
      <c r="IT33" s="71"/>
      <c r="IU33" s="72"/>
    </row>
    <row r="34" spans="1:255" s="43" customFormat="1" ht="19.5" customHeight="1">
      <c r="A34" s="59" t="s">
        <v>99</v>
      </c>
      <c r="B34" s="60"/>
      <c r="C34" s="60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71"/>
      <c r="IR34" s="71"/>
      <c r="IS34" s="71"/>
      <c r="IT34" s="71"/>
      <c r="IU34" s="72"/>
    </row>
    <row r="35" spans="1:255" s="43" customFormat="1" ht="19.5" customHeight="1">
      <c r="A35" s="59" t="s">
        <v>100</v>
      </c>
      <c r="B35" s="60">
        <f>SUM(B36:B38)</f>
        <v>0</v>
      </c>
      <c r="C35" s="60">
        <f>SUM(C36:C38)</f>
        <v>92420</v>
      </c>
      <c r="D35" s="62">
        <f>C35-B35</f>
        <v>92420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71"/>
      <c r="IR35" s="71"/>
      <c r="IS35" s="71"/>
      <c r="IT35" s="71"/>
      <c r="IU35" s="72"/>
    </row>
    <row r="36" spans="1:255" s="43" customFormat="1" ht="19.5" customHeight="1">
      <c r="A36" s="64" t="s">
        <v>101</v>
      </c>
      <c r="B36" s="60"/>
      <c r="C36" s="60">
        <v>92420</v>
      </c>
      <c r="D36" s="62">
        <f>C36-B36</f>
        <v>92420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71"/>
      <c r="IR36" s="71"/>
      <c r="IS36" s="71"/>
      <c r="IT36" s="71"/>
      <c r="IU36" s="72"/>
    </row>
    <row r="37" spans="1:255" s="43" customFormat="1" ht="19.5" customHeight="1">
      <c r="A37" s="64" t="s">
        <v>102</v>
      </c>
      <c r="B37" s="60"/>
      <c r="C37" s="6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71"/>
      <c r="IR37" s="71"/>
      <c r="IS37" s="71"/>
      <c r="IT37" s="71"/>
      <c r="IU37" s="72"/>
    </row>
    <row r="38" spans="1:255" s="43" customFormat="1" ht="19.5" customHeight="1">
      <c r="A38" s="64" t="s">
        <v>103</v>
      </c>
      <c r="B38" s="60"/>
      <c r="C38" s="60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71"/>
      <c r="IR38" s="71"/>
      <c r="IS38" s="71"/>
      <c r="IT38" s="71"/>
      <c r="IU38" s="72"/>
    </row>
    <row r="39" spans="1:255" s="43" customFormat="1" ht="19.5" customHeight="1">
      <c r="A39" s="64" t="s">
        <v>104</v>
      </c>
      <c r="B39" s="60">
        <f aca="true" t="shared" si="3" ref="B39:B43">B40</f>
        <v>27361</v>
      </c>
      <c r="C39" s="60">
        <f aca="true" t="shared" si="4" ref="C39:C43">C40</f>
        <v>27361</v>
      </c>
      <c r="D39" s="62">
        <f aca="true" t="shared" si="5" ref="D36:D45">C39-B39</f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71"/>
      <c r="IR39" s="71"/>
      <c r="IS39" s="71"/>
      <c r="IT39" s="71"/>
      <c r="IU39" s="72"/>
    </row>
    <row r="40" spans="1:255" s="43" customFormat="1" ht="19.5" customHeight="1">
      <c r="A40" s="64" t="s">
        <v>105</v>
      </c>
      <c r="B40" s="60">
        <v>27361</v>
      </c>
      <c r="C40" s="60">
        <v>27361</v>
      </c>
      <c r="D40" s="62">
        <f t="shared" si="5"/>
        <v>0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71"/>
      <c r="IR40" s="71"/>
      <c r="IS40" s="71"/>
      <c r="IT40" s="71"/>
      <c r="IU40" s="72"/>
    </row>
    <row r="41" spans="1:255" s="43" customFormat="1" ht="19.5" customHeight="1">
      <c r="A41" s="64" t="s">
        <v>106</v>
      </c>
      <c r="B41" s="60">
        <f t="shared" si="3"/>
        <v>800</v>
      </c>
      <c r="C41" s="60">
        <f t="shared" si="4"/>
        <v>800</v>
      </c>
      <c r="D41" s="62">
        <f t="shared" si="5"/>
        <v>0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71"/>
      <c r="IR41" s="71"/>
      <c r="IS41" s="71"/>
      <c r="IT41" s="71"/>
      <c r="IU41" s="72"/>
    </row>
    <row r="42" spans="1:255" s="43" customFormat="1" ht="19.5" customHeight="1">
      <c r="A42" s="64" t="s">
        <v>107</v>
      </c>
      <c r="B42" s="60">
        <v>800</v>
      </c>
      <c r="C42" s="60">
        <v>800</v>
      </c>
      <c r="D42" s="62">
        <f t="shared" si="5"/>
        <v>0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71"/>
      <c r="IR42" s="71"/>
      <c r="IS42" s="71"/>
      <c r="IT42" s="71"/>
      <c r="IU42" s="72"/>
    </row>
    <row r="43" spans="1:255" s="43" customFormat="1" ht="19.5" customHeight="1">
      <c r="A43" s="64" t="s">
        <v>108</v>
      </c>
      <c r="B43" s="60">
        <f t="shared" si="3"/>
        <v>0</v>
      </c>
      <c r="C43" s="60">
        <f t="shared" si="4"/>
        <v>0</v>
      </c>
      <c r="D43" s="62">
        <f t="shared" si="5"/>
        <v>0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71"/>
      <c r="IR43" s="71"/>
      <c r="IS43" s="71"/>
      <c r="IT43" s="71"/>
      <c r="IU43" s="72"/>
    </row>
    <row r="44" spans="1:255" s="43" customFormat="1" ht="19.5" customHeight="1">
      <c r="A44" s="64" t="s">
        <v>109</v>
      </c>
      <c r="B44" s="60"/>
      <c r="C44" s="60"/>
      <c r="D44" s="62">
        <f t="shared" si="5"/>
        <v>0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71"/>
      <c r="IR44" s="71"/>
      <c r="IS44" s="71"/>
      <c r="IT44" s="71"/>
      <c r="IU44" s="72"/>
    </row>
    <row r="45" spans="1:4" ht="19.5" customHeight="1">
      <c r="A45" s="54" t="s">
        <v>110</v>
      </c>
      <c r="B45" s="65">
        <f>B21+B24+B31+B35+B39+B43+B41</f>
        <v>426120</v>
      </c>
      <c r="C45" s="65">
        <f>C21+C24+C31+C35+C39+C43+C41</f>
        <v>333683</v>
      </c>
      <c r="D45" s="53">
        <f t="shared" si="5"/>
        <v>-92437</v>
      </c>
    </row>
    <row r="46" spans="1:4" ht="19.5" customHeight="1">
      <c r="A46" s="66" t="s">
        <v>111</v>
      </c>
      <c r="B46" s="57">
        <f>B47+B50+B51+B52</f>
        <v>163353</v>
      </c>
      <c r="C46" s="57">
        <f>C47+C50+C51+C52</f>
        <v>125103</v>
      </c>
      <c r="D46" s="67">
        <f>D47+D50+D51+D52</f>
        <v>-38250</v>
      </c>
    </row>
    <row r="47" spans="1:4" ht="19.5" customHeight="1">
      <c r="A47" s="51" t="s">
        <v>112</v>
      </c>
      <c r="B47" s="57">
        <f>B48+B49</f>
        <v>38250</v>
      </c>
      <c r="C47" s="57">
        <f>C48+C49</f>
        <v>0</v>
      </c>
      <c r="D47" s="53">
        <f aca="true" t="shared" si="6" ref="D47:D53">C47-B47</f>
        <v>-38250</v>
      </c>
    </row>
    <row r="48" spans="1:4" ht="19.5" customHeight="1">
      <c r="A48" s="51" t="s">
        <v>113</v>
      </c>
      <c r="B48" s="57">
        <v>38250</v>
      </c>
      <c r="C48" s="57"/>
      <c r="D48" s="53">
        <f t="shared" si="6"/>
        <v>-38250</v>
      </c>
    </row>
    <row r="49" spans="1:4" ht="19.5" customHeight="1">
      <c r="A49" s="51" t="s">
        <v>114</v>
      </c>
      <c r="B49" s="57"/>
      <c r="C49" s="57"/>
      <c r="D49" s="53">
        <f t="shared" si="6"/>
        <v>0</v>
      </c>
    </row>
    <row r="50" spans="1:4" ht="19.5" customHeight="1">
      <c r="A50" s="51" t="s">
        <v>115</v>
      </c>
      <c r="B50" s="65"/>
      <c r="C50" s="57"/>
      <c r="D50" s="53">
        <f t="shared" si="6"/>
        <v>0</v>
      </c>
    </row>
    <row r="51" spans="1:4" ht="19.5" customHeight="1">
      <c r="A51" s="68" t="s">
        <v>116</v>
      </c>
      <c r="B51" s="57">
        <v>125103</v>
      </c>
      <c r="C51" s="57">
        <v>125103</v>
      </c>
      <c r="D51" s="53">
        <f t="shared" si="6"/>
        <v>0</v>
      </c>
    </row>
    <row r="52" spans="1:4" ht="19.5" customHeight="1">
      <c r="A52" s="68"/>
      <c r="B52" s="65"/>
      <c r="C52" s="65"/>
      <c r="D52" s="53">
        <f t="shared" si="6"/>
        <v>0</v>
      </c>
    </row>
    <row r="53" spans="1:4" ht="18" customHeight="1">
      <c r="A53" s="51" t="s">
        <v>117</v>
      </c>
      <c r="B53" s="58">
        <f>B19-B45-B46</f>
        <v>1024</v>
      </c>
      <c r="C53" s="58">
        <f>C19-C45-C46</f>
        <v>2760</v>
      </c>
      <c r="D53" s="53">
        <f t="shared" si="6"/>
        <v>1736</v>
      </c>
    </row>
    <row r="54" spans="1:4" ht="18.75" customHeight="1">
      <c r="A54" s="69" t="s">
        <v>118</v>
      </c>
      <c r="B54" s="70">
        <f>SUM(B45:B46,B53)</f>
        <v>590497</v>
      </c>
      <c r="C54" s="70">
        <f>SUM(C45:C46,C53)</f>
        <v>461546</v>
      </c>
      <c r="D54" s="70">
        <f>SUM(D45:D46,D53)</f>
        <v>-128951</v>
      </c>
    </row>
  </sheetData>
  <sheetProtection/>
  <mergeCells count="1">
    <mergeCell ref="A2:D2"/>
  </mergeCells>
  <printOptions/>
  <pageMargins left="0.79" right="0.51" top="0.41" bottom="0.71" header="0.39" footer="0.35"/>
  <pageSetup fitToHeight="0" fitToWidth="1" horizontalDpi="600" verticalDpi="600" orientation="portrait" paperSize="9" scale="84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466"/>
  <sheetViews>
    <sheetView showZeros="0" zoomScaleSheetLayoutView="100" workbookViewId="0" topLeftCell="A434">
      <selection activeCell="C467" sqref="C467"/>
    </sheetView>
  </sheetViews>
  <sheetFormatPr defaultColWidth="10.28125" defaultRowHeight="31.5" customHeight="1"/>
  <cols>
    <col min="1" max="1" width="51.00390625" style="13" customWidth="1"/>
    <col min="2" max="2" width="19.00390625" style="31" customWidth="1"/>
    <col min="3" max="3" width="20.8515625" style="31" customWidth="1"/>
    <col min="4" max="240" width="10.28125" style="10" customWidth="1"/>
    <col min="241" max="243" width="10.28125" style="32" customWidth="1"/>
  </cols>
  <sheetData>
    <row r="1" spans="1:240" ht="15.75" customHeight="1">
      <c r="A1" s="2" t="s">
        <v>121</v>
      </c>
      <c r="B1" s="19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</row>
    <row r="2" spans="1:3" s="10" customFormat="1" ht="45" customHeight="1">
      <c r="A2" s="34" t="s">
        <v>122</v>
      </c>
      <c r="B2" s="34"/>
      <c r="C2" s="34"/>
    </row>
    <row r="3" spans="1:3" s="12" customFormat="1" ht="15.75" customHeight="1">
      <c r="A3" s="35" t="s">
        <v>2</v>
      </c>
      <c r="B3" s="35"/>
      <c r="C3" s="35"/>
    </row>
    <row r="4" spans="1:243" s="30" customFormat="1" ht="39.75" customHeight="1">
      <c r="A4" s="36" t="s">
        <v>123</v>
      </c>
      <c r="B4" s="36" t="s">
        <v>124</v>
      </c>
      <c r="C4" s="36" t="s">
        <v>125</v>
      </c>
      <c r="IG4" s="40"/>
      <c r="IH4" s="40"/>
      <c r="II4" s="40"/>
    </row>
    <row r="5" spans="1:3" s="10" customFormat="1" ht="24.75" customHeight="1">
      <c r="A5" s="37" t="s">
        <v>126</v>
      </c>
      <c r="B5" s="9">
        <f>SUM(B6,B126,B135,B158,B179,B195,B222,B291,B329,B338,B356,B387,B392,B399,B404,B407,B420,B429,B446,B447,B452,B455,B435)</f>
        <v>347639</v>
      </c>
      <c r="C5" s="9">
        <f>SUM(C6,C126,C135,C158,C179,C195,C222,C291,C329,C338,C356,C387,C392,C399,C404,C407,C420,C429,C446,C447,C452,C455,C435)</f>
        <v>406086</v>
      </c>
    </row>
    <row r="6" spans="1:3" s="10" customFormat="1" ht="24.75" customHeight="1">
      <c r="A6" s="38" t="s">
        <v>127</v>
      </c>
      <c r="B6" s="9">
        <f>SUM(B7,B15,B22,B29,B34,B41,B48,B50,B55,B58,B63,B112,B68,B74,B78,B82,B87,B92,B97,B102,B109,B124)</f>
        <v>46352</v>
      </c>
      <c r="C6" s="9">
        <f>SUM(C7,C15,C22,C29,C34,C41,C48,C50,C55,C58,C63,C112,C68,C74,C78,C82,C87,C92,C97,C102,C109,C124)</f>
        <v>47942</v>
      </c>
    </row>
    <row r="7" spans="1:3" s="10" customFormat="1" ht="24.75" customHeight="1">
      <c r="A7" s="38" t="s">
        <v>128</v>
      </c>
      <c r="B7" s="9">
        <f>SUM(B8:B14)</f>
        <v>849</v>
      </c>
      <c r="C7" s="9">
        <f>SUM(C8:C14)</f>
        <v>824</v>
      </c>
    </row>
    <row r="8" spans="1:3" s="10" customFormat="1" ht="24.75" customHeight="1">
      <c r="A8" s="39" t="s">
        <v>129</v>
      </c>
      <c r="B8" s="9">
        <v>497</v>
      </c>
      <c r="C8" s="9">
        <v>482</v>
      </c>
    </row>
    <row r="9" spans="1:3" s="10" customFormat="1" ht="24.75" customHeight="1">
      <c r="A9" s="39" t="s">
        <v>130</v>
      </c>
      <c r="B9" s="9">
        <v>46</v>
      </c>
      <c r="C9" s="9">
        <v>40</v>
      </c>
    </row>
    <row r="10" spans="1:3" s="10" customFormat="1" ht="24.75" customHeight="1">
      <c r="A10" s="39" t="s">
        <v>131</v>
      </c>
      <c r="B10" s="9">
        <v>78</v>
      </c>
      <c r="C10" s="9">
        <v>78</v>
      </c>
    </row>
    <row r="11" spans="1:3" s="10" customFormat="1" ht="24.75" customHeight="1">
      <c r="A11" s="39" t="s">
        <v>132</v>
      </c>
      <c r="B11" s="9">
        <v>20</v>
      </c>
      <c r="C11" s="9">
        <v>20</v>
      </c>
    </row>
    <row r="12" spans="1:3" s="10" customFormat="1" ht="24.75" customHeight="1">
      <c r="A12" s="39" t="s">
        <v>133</v>
      </c>
      <c r="B12" s="9">
        <v>110</v>
      </c>
      <c r="C12" s="9">
        <v>110</v>
      </c>
    </row>
    <row r="13" spans="1:3" ht="24.75" customHeight="1">
      <c r="A13" s="39" t="s">
        <v>134</v>
      </c>
      <c r="B13" s="9">
        <v>92</v>
      </c>
      <c r="C13" s="9">
        <v>88</v>
      </c>
    </row>
    <row r="14" spans="1:3" ht="24.75" customHeight="1">
      <c r="A14" s="39" t="s">
        <v>135</v>
      </c>
      <c r="B14" s="9">
        <v>6</v>
      </c>
      <c r="C14" s="9">
        <v>6</v>
      </c>
    </row>
    <row r="15" spans="1:3" ht="24.75" customHeight="1">
      <c r="A15" s="38" t="s">
        <v>136</v>
      </c>
      <c r="B15" s="9">
        <f>SUM(B16:B21)</f>
        <v>800</v>
      </c>
      <c r="C15" s="9">
        <f>SUM(C16:C21)</f>
        <v>775</v>
      </c>
    </row>
    <row r="16" spans="1:3" ht="24.75" customHeight="1">
      <c r="A16" s="39" t="s">
        <v>129</v>
      </c>
      <c r="B16" s="9">
        <v>488</v>
      </c>
      <c r="C16" s="9">
        <v>466</v>
      </c>
    </row>
    <row r="17" spans="1:3" ht="24.75" customHeight="1">
      <c r="A17" s="39" t="s">
        <v>130</v>
      </c>
      <c r="B17" s="9">
        <v>80</v>
      </c>
      <c r="C17" s="9">
        <v>80</v>
      </c>
    </row>
    <row r="18" spans="1:3" ht="24.75" customHeight="1">
      <c r="A18" s="39" t="s">
        <v>137</v>
      </c>
      <c r="B18" s="9">
        <v>58</v>
      </c>
      <c r="C18" s="9">
        <v>58</v>
      </c>
    </row>
    <row r="19" spans="1:3" ht="24.75" customHeight="1">
      <c r="A19" s="39" t="s">
        <v>138</v>
      </c>
      <c r="B19" s="9">
        <v>25</v>
      </c>
      <c r="C19" s="9">
        <v>25</v>
      </c>
    </row>
    <row r="20" spans="1:3" ht="24.75" customHeight="1">
      <c r="A20" s="39" t="s">
        <v>134</v>
      </c>
      <c r="B20" s="9">
        <v>89</v>
      </c>
      <c r="C20" s="9">
        <v>86</v>
      </c>
    </row>
    <row r="21" spans="1:3" ht="24.75" customHeight="1">
      <c r="A21" s="39" t="s">
        <v>139</v>
      </c>
      <c r="B21" s="9">
        <v>60</v>
      </c>
      <c r="C21" s="9">
        <v>60</v>
      </c>
    </row>
    <row r="22" spans="1:3" ht="24.75" customHeight="1">
      <c r="A22" s="38" t="s">
        <v>140</v>
      </c>
      <c r="B22" s="9">
        <f>SUM(B23:B28)</f>
        <v>15982</v>
      </c>
      <c r="C22" s="9">
        <f>SUM(C23:C28)</f>
        <v>16880</v>
      </c>
    </row>
    <row r="23" spans="1:3" ht="24.75" customHeight="1">
      <c r="A23" s="39" t="s">
        <v>129</v>
      </c>
      <c r="B23" s="9">
        <v>8136</v>
      </c>
      <c r="C23" s="9">
        <v>8959</v>
      </c>
    </row>
    <row r="24" spans="1:3" ht="24.75" customHeight="1">
      <c r="A24" s="39" t="s">
        <v>130</v>
      </c>
      <c r="B24" s="9">
        <v>765</v>
      </c>
      <c r="C24" s="9">
        <v>765</v>
      </c>
    </row>
    <row r="25" spans="1:3" ht="24.75" customHeight="1">
      <c r="A25" s="39" t="s">
        <v>141</v>
      </c>
      <c r="B25" s="9">
        <v>2086</v>
      </c>
      <c r="C25" s="9">
        <v>1958</v>
      </c>
    </row>
    <row r="26" spans="1:3" ht="24.75" customHeight="1">
      <c r="A26" s="39" t="s">
        <v>142</v>
      </c>
      <c r="B26" s="9">
        <v>71</v>
      </c>
      <c r="C26" s="9">
        <v>71</v>
      </c>
    </row>
    <row r="27" spans="1:3" ht="24.75" customHeight="1">
      <c r="A27" s="39" t="s">
        <v>134</v>
      </c>
      <c r="B27" s="9">
        <v>3254</v>
      </c>
      <c r="C27" s="9">
        <v>3438</v>
      </c>
    </row>
    <row r="28" spans="1:3" ht="24.75" customHeight="1">
      <c r="A28" s="39" t="s">
        <v>143</v>
      </c>
      <c r="B28" s="9">
        <v>1670</v>
      </c>
      <c r="C28" s="9">
        <v>1689</v>
      </c>
    </row>
    <row r="29" spans="1:3" ht="24.75" customHeight="1">
      <c r="A29" s="38" t="s">
        <v>144</v>
      </c>
      <c r="B29" s="9">
        <f>SUM(B30:B33)</f>
        <v>2761</v>
      </c>
      <c r="C29" s="9">
        <f>SUM(C30:C33)</f>
        <v>2782</v>
      </c>
    </row>
    <row r="30" spans="1:3" ht="24.75" customHeight="1">
      <c r="A30" s="39" t="s">
        <v>129</v>
      </c>
      <c r="B30" s="9">
        <v>874</v>
      </c>
      <c r="C30" s="9">
        <v>901</v>
      </c>
    </row>
    <row r="31" spans="1:3" ht="24.75" customHeight="1">
      <c r="A31" s="39" t="s">
        <v>130</v>
      </c>
      <c r="B31" s="9">
        <v>1225</v>
      </c>
      <c r="C31" s="9">
        <v>1225</v>
      </c>
    </row>
    <row r="32" spans="1:3" ht="24.75" customHeight="1">
      <c r="A32" s="39" t="s">
        <v>134</v>
      </c>
      <c r="B32" s="9">
        <v>217</v>
      </c>
      <c r="C32" s="9">
        <v>211</v>
      </c>
    </row>
    <row r="33" spans="1:3" ht="24.75" customHeight="1">
      <c r="A33" s="39" t="s">
        <v>145</v>
      </c>
      <c r="B33" s="9">
        <v>445</v>
      </c>
      <c r="C33" s="9">
        <v>445</v>
      </c>
    </row>
    <row r="34" spans="1:3" ht="24.75" customHeight="1">
      <c r="A34" s="38" t="s">
        <v>146</v>
      </c>
      <c r="B34" s="9">
        <f>SUM(B35:B40)</f>
        <v>856</v>
      </c>
      <c r="C34" s="9">
        <f>SUM(C35:C40)</f>
        <v>924</v>
      </c>
    </row>
    <row r="35" spans="1:3" ht="24.75" customHeight="1">
      <c r="A35" s="39" t="s">
        <v>129</v>
      </c>
      <c r="B35" s="9">
        <v>412</v>
      </c>
      <c r="C35" s="9">
        <v>449</v>
      </c>
    </row>
    <row r="36" spans="1:3" ht="24.75" customHeight="1">
      <c r="A36" s="39" t="s">
        <v>147</v>
      </c>
      <c r="B36" s="9">
        <v>24</v>
      </c>
      <c r="C36" s="9">
        <v>24</v>
      </c>
    </row>
    <row r="37" spans="1:3" ht="24.75" customHeight="1">
      <c r="A37" s="39" t="s">
        <v>148</v>
      </c>
      <c r="B37" s="9">
        <v>260</v>
      </c>
      <c r="C37" s="9">
        <v>291</v>
      </c>
    </row>
    <row r="38" spans="1:3" ht="24.75" customHeight="1">
      <c r="A38" s="39" t="s">
        <v>149</v>
      </c>
      <c r="B38" s="9">
        <v>73</v>
      </c>
      <c r="C38" s="9">
        <v>73</v>
      </c>
    </row>
    <row r="39" spans="1:3" ht="24.75" customHeight="1">
      <c r="A39" s="39" t="s">
        <v>134</v>
      </c>
      <c r="B39" s="9">
        <v>83</v>
      </c>
      <c r="C39" s="9">
        <v>83</v>
      </c>
    </row>
    <row r="40" spans="1:3" ht="24.75" customHeight="1">
      <c r="A40" s="39" t="s">
        <v>150</v>
      </c>
      <c r="B40" s="9">
        <v>4</v>
      </c>
      <c r="C40" s="9">
        <v>4</v>
      </c>
    </row>
    <row r="41" spans="1:3" ht="24.75" customHeight="1">
      <c r="A41" s="38" t="s">
        <v>151</v>
      </c>
      <c r="B41" s="9">
        <f>SUM(B42:B47)</f>
        <v>2913</v>
      </c>
      <c r="C41" s="9">
        <f>SUM(C42:C47)</f>
        <v>2472</v>
      </c>
    </row>
    <row r="42" spans="1:3" ht="24.75" customHeight="1">
      <c r="A42" s="39" t="s">
        <v>129</v>
      </c>
      <c r="B42" s="9">
        <v>643</v>
      </c>
      <c r="C42" s="9">
        <v>607</v>
      </c>
    </row>
    <row r="43" spans="1:3" ht="24.75" customHeight="1">
      <c r="A43" s="39" t="s">
        <v>130</v>
      </c>
      <c r="B43" s="9">
        <v>55</v>
      </c>
      <c r="C43" s="9">
        <v>55</v>
      </c>
    </row>
    <row r="44" spans="1:3" ht="24.75" customHeight="1">
      <c r="A44" s="39" t="s">
        <v>152</v>
      </c>
      <c r="B44" s="9">
        <v>45</v>
      </c>
      <c r="C44" s="9">
        <v>45</v>
      </c>
    </row>
    <row r="45" spans="1:3" ht="24.75" customHeight="1">
      <c r="A45" s="39" t="s">
        <v>153</v>
      </c>
      <c r="B45" s="9">
        <v>140</v>
      </c>
      <c r="C45" s="9">
        <v>140</v>
      </c>
    </row>
    <row r="46" spans="1:3" ht="24.75" customHeight="1">
      <c r="A46" s="39" t="s">
        <v>134</v>
      </c>
      <c r="B46" s="9">
        <v>1024</v>
      </c>
      <c r="C46" s="9">
        <v>619</v>
      </c>
    </row>
    <row r="47" spans="1:3" ht="24.75" customHeight="1">
      <c r="A47" s="39" t="s">
        <v>154</v>
      </c>
      <c r="B47" s="9">
        <v>1006</v>
      </c>
      <c r="C47" s="9">
        <v>1006</v>
      </c>
    </row>
    <row r="48" spans="1:3" ht="24.75" customHeight="1">
      <c r="A48" s="38" t="s">
        <v>155</v>
      </c>
      <c r="B48" s="9">
        <f>SUM(B49:B49)</f>
        <v>3400</v>
      </c>
      <c r="C48" s="9">
        <f>SUM(C49:C49)</f>
        <v>3500</v>
      </c>
    </row>
    <row r="49" spans="1:3" ht="24.75" customHeight="1">
      <c r="A49" s="39" t="s">
        <v>156</v>
      </c>
      <c r="B49" s="9">
        <v>3400</v>
      </c>
      <c r="C49" s="9">
        <v>3500</v>
      </c>
    </row>
    <row r="50" spans="1:3" ht="24.75" customHeight="1">
      <c r="A50" s="38" t="s">
        <v>157</v>
      </c>
      <c r="B50" s="9">
        <f>SUM(B51:B54)</f>
        <v>329</v>
      </c>
      <c r="C50" s="9">
        <f>SUM(C51:C54)</f>
        <v>310</v>
      </c>
    </row>
    <row r="51" spans="1:3" ht="24.75" customHeight="1">
      <c r="A51" s="39" t="s">
        <v>129</v>
      </c>
      <c r="B51" s="9">
        <v>144</v>
      </c>
      <c r="C51" s="9">
        <v>129</v>
      </c>
    </row>
    <row r="52" spans="1:3" ht="24.75" customHeight="1">
      <c r="A52" s="39" t="s">
        <v>158</v>
      </c>
      <c r="B52" s="9">
        <v>20</v>
      </c>
      <c r="C52" s="9">
        <v>20</v>
      </c>
    </row>
    <row r="53" spans="1:3" ht="24.75" customHeight="1">
      <c r="A53" s="39" t="s">
        <v>159</v>
      </c>
      <c r="B53" s="9">
        <v>25</v>
      </c>
      <c r="C53" s="9">
        <v>25</v>
      </c>
    </row>
    <row r="54" spans="1:3" ht="24.75" customHeight="1">
      <c r="A54" s="39" t="s">
        <v>134</v>
      </c>
      <c r="B54" s="9">
        <v>140</v>
      </c>
      <c r="C54" s="9">
        <v>136</v>
      </c>
    </row>
    <row r="55" spans="1:3" ht="24.75" customHeight="1">
      <c r="A55" s="38" t="s">
        <v>160</v>
      </c>
      <c r="B55" s="9">
        <f>SUM(B56:B57)</f>
        <v>2987</v>
      </c>
      <c r="C55" s="9">
        <f>SUM(C56:C57)</f>
        <v>3102</v>
      </c>
    </row>
    <row r="56" spans="1:3" ht="24.75" customHeight="1">
      <c r="A56" s="39" t="s">
        <v>161</v>
      </c>
      <c r="B56" s="9">
        <v>1330</v>
      </c>
      <c r="C56" s="9">
        <v>1330</v>
      </c>
    </row>
    <row r="57" spans="1:3" ht="24.75" customHeight="1">
      <c r="A57" s="39" t="s">
        <v>162</v>
      </c>
      <c r="B57" s="9">
        <v>1657</v>
      </c>
      <c r="C57" s="9">
        <v>1772</v>
      </c>
    </row>
    <row r="58" spans="1:3" ht="24.75" customHeight="1">
      <c r="A58" s="38" t="s">
        <v>163</v>
      </c>
      <c r="B58" s="9">
        <f>SUM(B59:B62)</f>
        <v>1486</v>
      </c>
      <c r="C58" s="9">
        <f>SUM(C59:C62)</f>
        <v>1868</v>
      </c>
    </row>
    <row r="59" spans="1:3" ht="24.75" customHeight="1">
      <c r="A59" s="39" t="s">
        <v>129</v>
      </c>
      <c r="B59" s="9">
        <v>1284</v>
      </c>
      <c r="C59" s="9">
        <v>1662</v>
      </c>
    </row>
    <row r="60" spans="1:3" ht="24.75" customHeight="1">
      <c r="A60" s="39" t="s">
        <v>130</v>
      </c>
      <c r="B60" s="9">
        <v>140</v>
      </c>
      <c r="C60" s="9">
        <v>140</v>
      </c>
    </row>
    <row r="61" spans="1:3" ht="24.75" customHeight="1">
      <c r="A61" s="39" t="s">
        <v>134</v>
      </c>
      <c r="B61" s="9">
        <v>56</v>
      </c>
      <c r="C61" s="9">
        <v>60</v>
      </c>
    </row>
    <row r="62" spans="1:3" ht="24.75" customHeight="1">
      <c r="A62" s="39" t="s">
        <v>164</v>
      </c>
      <c r="B62" s="9">
        <v>6</v>
      </c>
      <c r="C62" s="9">
        <v>6</v>
      </c>
    </row>
    <row r="63" spans="1:3" ht="24.75" customHeight="1">
      <c r="A63" s="38" t="s">
        <v>165</v>
      </c>
      <c r="B63" s="9">
        <f>SUM(B64:B67)</f>
        <v>868</v>
      </c>
      <c r="C63" s="9">
        <f>SUM(C64:C67)</f>
        <v>1147</v>
      </c>
    </row>
    <row r="64" spans="1:3" ht="24.75" customHeight="1">
      <c r="A64" s="39" t="s">
        <v>130</v>
      </c>
      <c r="B64" s="9">
        <v>89</v>
      </c>
      <c r="C64" s="9">
        <v>87</v>
      </c>
    </row>
    <row r="65" spans="1:3" ht="24.75" customHeight="1">
      <c r="A65" s="39" t="s">
        <v>166</v>
      </c>
      <c r="B65" s="9">
        <v>704</v>
      </c>
      <c r="C65" s="9">
        <v>554</v>
      </c>
    </row>
    <row r="66" spans="1:243" s="10" customFormat="1" ht="24.75" customHeight="1">
      <c r="A66" s="39" t="s">
        <v>134</v>
      </c>
      <c r="B66" s="9">
        <v>60</v>
      </c>
      <c r="C66" s="9">
        <v>118</v>
      </c>
      <c r="IG66" s="32"/>
      <c r="IH66" s="32"/>
      <c r="II66" s="32"/>
    </row>
    <row r="67" spans="1:3" ht="24.75" customHeight="1">
      <c r="A67" s="39" t="s">
        <v>167</v>
      </c>
      <c r="B67" s="9">
        <v>15</v>
      </c>
      <c r="C67" s="9">
        <v>388</v>
      </c>
    </row>
    <row r="68" spans="1:3" ht="24.75" customHeight="1">
      <c r="A68" s="38" t="s">
        <v>168</v>
      </c>
      <c r="B68" s="9">
        <f>SUM(B69:B73)</f>
        <v>2138</v>
      </c>
      <c r="C68" s="9">
        <f>SUM(C69:C73)</f>
        <v>2154</v>
      </c>
    </row>
    <row r="69" spans="1:3" ht="24.75" customHeight="1">
      <c r="A69" s="39" t="s">
        <v>129</v>
      </c>
      <c r="B69" s="9">
        <v>288</v>
      </c>
      <c r="C69" s="9">
        <v>290</v>
      </c>
    </row>
    <row r="70" spans="1:3" ht="24.75" customHeight="1">
      <c r="A70" s="39" t="s">
        <v>130</v>
      </c>
      <c r="B70" s="9">
        <v>1415</v>
      </c>
      <c r="C70" s="9">
        <v>1415</v>
      </c>
    </row>
    <row r="71" spans="1:3" ht="24.75" customHeight="1">
      <c r="A71" s="39" t="s">
        <v>169</v>
      </c>
      <c r="B71" s="9">
        <v>5</v>
      </c>
      <c r="C71" s="9">
        <v>5</v>
      </c>
    </row>
    <row r="72" spans="1:3" ht="24.75" customHeight="1">
      <c r="A72" s="39" t="s">
        <v>170</v>
      </c>
      <c r="B72" s="9">
        <v>425</v>
      </c>
      <c r="C72" s="9">
        <v>422</v>
      </c>
    </row>
    <row r="73" spans="1:3" ht="24.75" customHeight="1">
      <c r="A73" s="39" t="s">
        <v>171</v>
      </c>
      <c r="B73" s="9">
        <v>5</v>
      </c>
      <c r="C73" s="9">
        <v>22</v>
      </c>
    </row>
    <row r="74" spans="1:3" ht="24.75" customHeight="1">
      <c r="A74" s="38" t="s">
        <v>172</v>
      </c>
      <c r="B74" s="9">
        <f>SUM(B75:B77)</f>
        <v>389</v>
      </c>
      <c r="C74" s="9">
        <f>SUM(C75:C77)</f>
        <v>419</v>
      </c>
    </row>
    <row r="75" spans="1:3" ht="24.75" customHeight="1">
      <c r="A75" s="39" t="s">
        <v>129</v>
      </c>
      <c r="B75" s="9">
        <v>248</v>
      </c>
      <c r="C75" s="9">
        <v>278</v>
      </c>
    </row>
    <row r="76" spans="1:3" ht="24.75" customHeight="1">
      <c r="A76" s="39" t="s">
        <v>130</v>
      </c>
      <c r="B76" s="9">
        <v>105</v>
      </c>
      <c r="C76" s="9">
        <v>105</v>
      </c>
    </row>
    <row r="77" spans="1:3" ht="24.75" customHeight="1">
      <c r="A77" s="39" t="s">
        <v>173</v>
      </c>
      <c r="B77" s="9">
        <v>36</v>
      </c>
      <c r="C77" s="9">
        <v>36</v>
      </c>
    </row>
    <row r="78" spans="1:3" ht="24.75" customHeight="1">
      <c r="A78" s="38" t="s">
        <v>174</v>
      </c>
      <c r="B78" s="9">
        <f>SUM(B79:B81)</f>
        <v>41</v>
      </c>
      <c r="C78" s="9">
        <f>SUM(C79:C81)</f>
        <v>41</v>
      </c>
    </row>
    <row r="79" spans="1:3" ht="24.75" customHeight="1">
      <c r="A79" s="39" t="s">
        <v>129</v>
      </c>
      <c r="B79" s="9">
        <v>23</v>
      </c>
      <c r="C79" s="9">
        <v>23</v>
      </c>
    </row>
    <row r="80" spans="1:3" ht="24.75" customHeight="1">
      <c r="A80" s="39" t="s">
        <v>138</v>
      </c>
      <c r="B80" s="9">
        <v>10</v>
      </c>
      <c r="C80" s="9">
        <v>10</v>
      </c>
    </row>
    <row r="81" spans="1:3" ht="24.75" customHeight="1">
      <c r="A81" s="39" t="s">
        <v>175</v>
      </c>
      <c r="B81" s="9">
        <v>8</v>
      </c>
      <c r="C81" s="9">
        <v>8</v>
      </c>
    </row>
    <row r="82" spans="1:243" s="10" customFormat="1" ht="24.75" customHeight="1">
      <c r="A82" s="38" t="s">
        <v>176</v>
      </c>
      <c r="B82" s="9">
        <f>SUM(B83:B86)</f>
        <v>1058</v>
      </c>
      <c r="C82" s="9">
        <f>SUM(C83:C86)</f>
        <v>1089</v>
      </c>
      <c r="IG82" s="32"/>
      <c r="IH82" s="32"/>
      <c r="II82" s="32"/>
    </row>
    <row r="83" spans="1:3" ht="24.75" customHeight="1">
      <c r="A83" s="39" t="s">
        <v>129</v>
      </c>
      <c r="B83" s="9">
        <v>585</v>
      </c>
      <c r="C83" s="9">
        <v>595</v>
      </c>
    </row>
    <row r="84" spans="1:3" ht="24.75" customHeight="1">
      <c r="A84" s="39" t="s">
        <v>130</v>
      </c>
      <c r="B84" s="9">
        <v>231</v>
      </c>
      <c r="C84" s="9">
        <v>231</v>
      </c>
    </row>
    <row r="85" spans="1:3" ht="24.75" customHeight="1">
      <c r="A85" s="39" t="s">
        <v>134</v>
      </c>
      <c r="B85" s="9">
        <v>137</v>
      </c>
      <c r="C85" s="9">
        <v>137</v>
      </c>
    </row>
    <row r="86" spans="1:3" ht="24.75" customHeight="1">
      <c r="A86" s="39" t="s">
        <v>177</v>
      </c>
      <c r="B86" s="9">
        <v>105</v>
      </c>
      <c r="C86" s="9">
        <v>126</v>
      </c>
    </row>
    <row r="87" spans="1:243" s="10" customFormat="1" ht="24.75" customHeight="1">
      <c r="A87" s="38" t="s">
        <v>178</v>
      </c>
      <c r="B87" s="9">
        <f>SUM(B88:B91)</f>
        <v>1825</v>
      </c>
      <c r="C87" s="9">
        <f>SUM(C88:C91)</f>
        <v>1833</v>
      </c>
      <c r="IG87" s="32"/>
      <c r="IH87" s="32"/>
      <c r="II87" s="32"/>
    </row>
    <row r="88" spans="1:3" ht="24.75" customHeight="1">
      <c r="A88" s="39" t="s">
        <v>129</v>
      </c>
      <c r="B88" s="9">
        <v>1191</v>
      </c>
      <c r="C88" s="9">
        <v>1196</v>
      </c>
    </row>
    <row r="89" spans="1:3" ht="24.75" customHeight="1">
      <c r="A89" s="39" t="s">
        <v>130</v>
      </c>
      <c r="B89" s="9">
        <v>239</v>
      </c>
      <c r="C89" s="9">
        <v>239</v>
      </c>
    </row>
    <row r="90" spans="1:3" ht="24.75" customHeight="1">
      <c r="A90" s="39" t="s">
        <v>179</v>
      </c>
      <c r="B90" s="9">
        <v>337</v>
      </c>
      <c r="C90" s="9">
        <v>337</v>
      </c>
    </row>
    <row r="91" spans="1:3" ht="24.75" customHeight="1">
      <c r="A91" s="39" t="s">
        <v>134</v>
      </c>
      <c r="B91" s="9">
        <v>58</v>
      </c>
      <c r="C91" s="9">
        <v>61</v>
      </c>
    </row>
    <row r="92" spans="1:3" ht="24.75" customHeight="1">
      <c r="A92" s="38" t="s">
        <v>180</v>
      </c>
      <c r="B92" s="9">
        <f>SUM(B93:B96)</f>
        <v>1039</v>
      </c>
      <c r="C92" s="9">
        <f>SUM(C93:C96)</f>
        <v>1480</v>
      </c>
    </row>
    <row r="93" spans="1:3" ht="24.75" customHeight="1">
      <c r="A93" s="39" t="s">
        <v>129</v>
      </c>
      <c r="B93" s="9">
        <v>621</v>
      </c>
      <c r="C93" s="9">
        <v>620</v>
      </c>
    </row>
    <row r="94" spans="1:3" ht="24.75" customHeight="1">
      <c r="A94" s="39" t="s">
        <v>130</v>
      </c>
      <c r="B94" s="9">
        <v>177</v>
      </c>
      <c r="C94" s="9">
        <v>178</v>
      </c>
    </row>
    <row r="95" spans="1:3" ht="24.75" customHeight="1">
      <c r="A95" s="39" t="s">
        <v>134</v>
      </c>
      <c r="B95" s="9">
        <v>73</v>
      </c>
      <c r="C95" s="9">
        <v>71</v>
      </c>
    </row>
    <row r="96" spans="1:3" ht="24.75" customHeight="1">
      <c r="A96" s="39" t="s">
        <v>181</v>
      </c>
      <c r="B96" s="9">
        <v>168</v>
      </c>
      <c r="C96" s="9">
        <v>611</v>
      </c>
    </row>
    <row r="97" spans="1:3" ht="24.75" customHeight="1">
      <c r="A97" s="38" t="s">
        <v>182</v>
      </c>
      <c r="B97" s="9">
        <f>SUM(B98:B101)</f>
        <v>1935</v>
      </c>
      <c r="C97" s="9">
        <f>SUM(C98:C101)</f>
        <v>1820</v>
      </c>
    </row>
    <row r="98" spans="1:3" ht="24.75" customHeight="1">
      <c r="A98" s="39" t="s">
        <v>129</v>
      </c>
      <c r="B98" s="9">
        <v>423</v>
      </c>
      <c r="C98" s="9">
        <v>416</v>
      </c>
    </row>
    <row r="99" spans="1:3" ht="24.75" customHeight="1">
      <c r="A99" s="39" t="s">
        <v>130</v>
      </c>
      <c r="B99" s="9">
        <v>756</v>
      </c>
      <c r="C99" s="9">
        <v>748</v>
      </c>
    </row>
    <row r="100" spans="1:3" ht="24.75" customHeight="1">
      <c r="A100" s="39" t="s">
        <v>134</v>
      </c>
      <c r="B100" s="9">
        <v>57</v>
      </c>
      <c r="C100" s="9">
        <v>57</v>
      </c>
    </row>
    <row r="101" spans="1:3" ht="24.75" customHeight="1">
      <c r="A101" s="39" t="s">
        <v>183</v>
      </c>
      <c r="B101" s="9">
        <v>699</v>
      </c>
      <c r="C101" s="9">
        <v>599</v>
      </c>
    </row>
    <row r="102" spans="1:3" ht="24.75" customHeight="1">
      <c r="A102" s="38" t="s">
        <v>184</v>
      </c>
      <c r="B102" s="9">
        <f>SUM(B103:B108)</f>
        <v>325</v>
      </c>
      <c r="C102" s="9">
        <f>SUM(C103:C108)</f>
        <v>325</v>
      </c>
    </row>
    <row r="103" spans="1:3" ht="24.75" customHeight="1">
      <c r="A103" s="39" t="s">
        <v>129</v>
      </c>
      <c r="B103" s="9">
        <v>170</v>
      </c>
      <c r="C103" s="9">
        <v>170</v>
      </c>
    </row>
    <row r="104" spans="1:3" ht="24.75" customHeight="1">
      <c r="A104" s="39" t="s">
        <v>130</v>
      </c>
      <c r="B104" s="9">
        <v>5</v>
      </c>
      <c r="C104" s="9">
        <v>5</v>
      </c>
    </row>
    <row r="105" spans="1:3" ht="24.75" customHeight="1">
      <c r="A105" s="39" t="s">
        <v>185</v>
      </c>
      <c r="B105" s="9">
        <v>15</v>
      </c>
      <c r="C105" s="9">
        <v>15</v>
      </c>
    </row>
    <row r="106" spans="1:3" ht="24.75" customHeight="1">
      <c r="A106" s="39" t="s">
        <v>186</v>
      </c>
      <c r="B106" s="9">
        <v>38</v>
      </c>
      <c r="C106" s="9">
        <v>38</v>
      </c>
    </row>
    <row r="107" spans="1:3" ht="24.75" customHeight="1">
      <c r="A107" s="39" t="s">
        <v>134</v>
      </c>
      <c r="B107" s="9">
        <v>68</v>
      </c>
      <c r="C107" s="9">
        <v>68</v>
      </c>
    </row>
    <row r="108" spans="1:3" ht="24.75" customHeight="1">
      <c r="A108" s="39" t="s">
        <v>187</v>
      </c>
      <c r="B108" s="9">
        <v>29</v>
      </c>
      <c r="C108" s="9">
        <v>29</v>
      </c>
    </row>
    <row r="109" spans="1:3" ht="24.75" customHeight="1">
      <c r="A109" s="38" t="s">
        <v>188</v>
      </c>
      <c r="B109" s="9">
        <f>SUM(B110:B111)</f>
        <v>97</v>
      </c>
      <c r="C109" s="9">
        <f>SUM(C110:C111)</f>
        <v>98</v>
      </c>
    </row>
    <row r="110" spans="1:3" ht="24.75" customHeight="1">
      <c r="A110" s="39" t="s">
        <v>129</v>
      </c>
      <c r="B110" s="9">
        <v>46</v>
      </c>
      <c r="C110" s="9">
        <v>47</v>
      </c>
    </row>
    <row r="111" spans="1:3" ht="24.75" customHeight="1">
      <c r="A111" s="39" t="s">
        <v>189</v>
      </c>
      <c r="B111" s="9">
        <v>51</v>
      </c>
      <c r="C111" s="9">
        <v>51</v>
      </c>
    </row>
    <row r="112" spans="1:3" ht="24.75" customHeight="1">
      <c r="A112" s="38" t="s">
        <v>190</v>
      </c>
      <c r="B112" s="9">
        <f>SUM(B113:B123)</f>
        <v>3587</v>
      </c>
      <c r="C112" s="9">
        <f>SUM(C113:C123)</f>
        <v>3402</v>
      </c>
    </row>
    <row r="113" spans="1:3" ht="24.75" customHeight="1">
      <c r="A113" s="39" t="s">
        <v>129</v>
      </c>
      <c r="B113" s="9">
        <v>2081</v>
      </c>
      <c r="C113" s="9">
        <v>2033</v>
      </c>
    </row>
    <row r="114" spans="1:3" ht="24.75" customHeight="1">
      <c r="A114" s="39" t="s">
        <v>130</v>
      </c>
      <c r="B114" s="9">
        <v>150</v>
      </c>
      <c r="C114" s="9">
        <v>150</v>
      </c>
    </row>
    <row r="115" spans="1:3" ht="24.75" customHeight="1">
      <c r="A115" s="39" t="s">
        <v>191</v>
      </c>
      <c r="B115" s="9">
        <v>128</v>
      </c>
      <c r="C115" s="9">
        <v>113</v>
      </c>
    </row>
    <row r="116" spans="1:3" ht="24.75" customHeight="1">
      <c r="A116" s="39" t="s">
        <v>192</v>
      </c>
      <c r="B116" s="9">
        <v>58</v>
      </c>
      <c r="C116" s="9">
        <v>74</v>
      </c>
    </row>
    <row r="117" spans="1:3" ht="24.75" customHeight="1">
      <c r="A117" s="39" t="s">
        <v>153</v>
      </c>
      <c r="B117" s="9">
        <v>26</v>
      </c>
      <c r="C117" s="9">
        <v>26</v>
      </c>
    </row>
    <row r="118" spans="1:3" ht="24.75" customHeight="1">
      <c r="A118" s="39" t="s">
        <v>193</v>
      </c>
      <c r="B118" s="9">
        <v>8</v>
      </c>
      <c r="C118" s="9">
        <v>8</v>
      </c>
    </row>
    <row r="119" spans="1:3" ht="24.75" customHeight="1">
      <c r="A119" s="39" t="s">
        <v>194</v>
      </c>
      <c r="B119" s="9">
        <v>10</v>
      </c>
      <c r="C119" s="9">
        <v>10</v>
      </c>
    </row>
    <row r="120" spans="1:3" ht="24.75" customHeight="1">
      <c r="A120" s="39" t="s">
        <v>195</v>
      </c>
      <c r="B120" s="9">
        <v>4</v>
      </c>
      <c r="C120" s="9">
        <v>4</v>
      </c>
    </row>
    <row r="121" spans="1:3" ht="24.75" customHeight="1">
      <c r="A121" s="39" t="s">
        <v>196</v>
      </c>
      <c r="B121" s="9">
        <v>480</v>
      </c>
      <c r="C121" s="9">
        <v>480</v>
      </c>
    </row>
    <row r="122" spans="1:3" ht="24.75" customHeight="1">
      <c r="A122" s="39" t="s">
        <v>134</v>
      </c>
      <c r="B122" s="9">
        <v>175</v>
      </c>
      <c r="C122" s="9">
        <v>177</v>
      </c>
    </row>
    <row r="123" spans="1:3" ht="24.75" customHeight="1">
      <c r="A123" s="39" t="s">
        <v>197</v>
      </c>
      <c r="B123" s="9">
        <v>467</v>
      </c>
      <c r="C123" s="9">
        <v>327</v>
      </c>
    </row>
    <row r="124" spans="1:3" ht="24.75" customHeight="1">
      <c r="A124" s="38" t="s">
        <v>198</v>
      </c>
      <c r="B124" s="9">
        <f>SUM(B125:B125)</f>
        <v>687</v>
      </c>
      <c r="C124" s="9">
        <f>SUM(C125:C125)</f>
        <v>697</v>
      </c>
    </row>
    <row r="125" spans="1:3" ht="24.75" customHeight="1">
      <c r="A125" s="39" t="s">
        <v>199</v>
      </c>
      <c r="B125" s="9">
        <v>687</v>
      </c>
      <c r="C125" s="9">
        <v>697</v>
      </c>
    </row>
    <row r="126" spans="1:3" ht="24.75" customHeight="1">
      <c r="A126" s="38" t="s">
        <v>200</v>
      </c>
      <c r="B126" s="9">
        <f>SUM(B127,B133)</f>
        <v>337</v>
      </c>
      <c r="C126" s="9">
        <f>SUM(C127,C133)</f>
        <v>337</v>
      </c>
    </row>
    <row r="127" spans="1:3" ht="24.75" customHeight="1">
      <c r="A127" s="38" t="s">
        <v>201</v>
      </c>
      <c r="B127" s="9">
        <f>SUM(B128:B132)</f>
        <v>301</v>
      </c>
      <c r="C127" s="9">
        <f>SUM(C128:C132)</f>
        <v>301</v>
      </c>
    </row>
    <row r="128" spans="1:3" ht="24.75" customHeight="1">
      <c r="A128" s="39" t="s">
        <v>202</v>
      </c>
      <c r="B128" s="9">
        <v>30</v>
      </c>
      <c r="C128" s="9">
        <v>30</v>
      </c>
    </row>
    <row r="129" spans="1:3" ht="24.75" customHeight="1">
      <c r="A129" s="39" t="s">
        <v>203</v>
      </c>
      <c r="B129" s="9">
        <v>95</v>
      </c>
      <c r="C129" s="9">
        <v>95</v>
      </c>
    </row>
    <row r="130" spans="1:3" ht="24.75" customHeight="1">
      <c r="A130" s="39" t="s">
        <v>204</v>
      </c>
      <c r="B130" s="9">
        <v>150</v>
      </c>
      <c r="C130" s="9">
        <v>150</v>
      </c>
    </row>
    <row r="131" spans="1:3" ht="24.75" customHeight="1">
      <c r="A131" s="39" t="s">
        <v>205</v>
      </c>
      <c r="B131" s="9">
        <v>5</v>
      </c>
      <c r="C131" s="9">
        <v>5</v>
      </c>
    </row>
    <row r="132" spans="1:3" ht="24.75" customHeight="1">
      <c r="A132" s="39" t="s">
        <v>206</v>
      </c>
      <c r="B132" s="9">
        <v>21</v>
      </c>
      <c r="C132" s="9">
        <v>21</v>
      </c>
    </row>
    <row r="133" spans="1:3" ht="24.75" customHeight="1">
      <c r="A133" s="38" t="s">
        <v>207</v>
      </c>
      <c r="B133" s="9">
        <f>B134</f>
        <v>36</v>
      </c>
      <c r="C133" s="9">
        <f>C134</f>
        <v>36</v>
      </c>
    </row>
    <row r="134" spans="1:3" ht="24.75" customHeight="1">
      <c r="A134" s="39" t="s">
        <v>208</v>
      </c>
      <c r="B134" s="9">
        <v>36</v>
      </c>
      <c r="C134" s="9">
        <v>36</v>
      </c>
    </row>
    <row r="135" spans="1:3" ht="24.75" customHeight="1">
      <c r="A135" s="38" t="s">
        <v>209</v>
      </c>
      <c r="B135" s="9">
        <f>SUM(B136,B144,B146,B154,B156)</f>
        <v>25094</v>
      </c>
      <c r="C135" s="9">
        <f>SUM(C136,C144,C146,C154,C156)</f>
        <v>24038</v>
      </c>
    </row>
    <row r="136" spans="1:3" ht="24.75" customHeight="1">
      <c r="A136" s="38" t="s">
        <v>210</v>
      </c>
      <c r="B136" s="9">
        <f>SUM(B137:B143)</f>
        <v>21361</v>
      </c>
      <c r="C136" s="9">
        <f>SUM(C137:C143)</f>
        <v>20368</v>
      </c>
    </row>
    <row r="137" spans="1:3" ht="24.75" customHeight="1">
      <c r="A137" s="39" t="s">
        <v>129</v>
      </c>
      <c r="B137" s="9">
        <v>10685</v>
      </c>
      <c r="C137" s="9">
        <v>10189</v>
      </c>
    </row>
    <row r="138" spans="1:3" ht="24.75" customHeight="1">
      <c r="A138" s="39" t="s">
        <v>130</v>
      </c>
      <c r="B138" s="9">
        <v>395</v>
      </c>
      <c r="C138" s="9">
        <v>395</v>
      </c>
    </row>
    <row r="139" spans="1:3" ht="24.75" customHeight="1">
      <c r="A139" s="39" t="s">
        <v>153</v>
      </c>
      <c r="B139" s="9">
        <v>991</v>
      </c>
      <c r="C139" s="9">
        <v>664</v>
      </c>
    </row>
    <row r="140" spans="1:3" ht="24.75" customHeight="1">
      <c r="A140" s="39" t="s">
        <v>211</v>
      </c>
      <c r="B140" s="9"/>
      <c r="C140" s="9">
        <v>180</v>
      </c>
    </row>
    <row r="141" spans="1:3" ht="24.75" customHeight="1">
      <c r="A141" s="39" t="s">
        <v>212</v>
      </c>
      <c r="B141" s="9">
        <v>2674</v>
      </c>
      <c r="C141" s="9">
        <v>2636</v>
      </c>
    </row>
    <row r="142" spans="1:3" ht="24.75" customHeight="1">
      <c r="A142" s="39" t="s">
        <v>134</v>
      </c>
      <c r="B142" s="9">
        <v>703</v>
      </c>
      <c r="C142" s="9">
        <v>656</v>
      </c>
    </row>
    <row r="143" spans="1:3" ht="24.75" customHeight="1">
      <c r="A143" s="39" t="s">
        <v>213</v>
      </c>
      <c r="B143" s="9">
        <v>5913</v>
      </c>
      <c r="C143" s="9">
        <v>5648</v>
      </c>
    </row>
    <row r="144" spans="1:3" ht="24.75" customHeight="1">
      <c r="A144" s="38" t="s">
        <v>214</v>
      </c>
      <c r="B144" s="9">
        <f>SUM(B145:B145)</f>
        <v>40</v>
      </c>
      <c r="C144" s="9">
        <f>SUM(C145:C145)</f>
        <v>40</v>
      </c>
    </row>
    <row r="145" spans="1:3" ht="24.75" customHeight="1">
      <c r="A145" s="39" t="s">
        <v>215</v>
      </c>
      <c r="B145" s="9">
        <v>40</v>
      </c>
      <c r="C145" s="9">
        <v>40</v>
      </c>
    </row>
    <row r="146" spans="1:3" ht="24.75" customHeight="1">
      <c r="A146" s="38" t="s">
        <v>216</v>
      </c>
      <c r="B146" s="9">
        <f>SUM(B147:B153)</f>
        <v>1337</v>
      </c>
      <c r="C146" s="9">
        <f>SUM(C147:C153)</f>
        <v>1336</v>
      </c>
    </row>
    <row r="147" spans="1:3" ht="24.75" customHeight="1">
      <c r="A147" s="39" t="s">
        <v>129</v>
      </c>
      <c r="B147" s="9">
        <v>1023</v>
      </c>
      <c r="C147" s="9">
        <v>1022</v>
      </c>
    </row>
    <row r="148" spans="1:3" ht="24.75" customHeight="1">
      <c r="A148" s="39" t="s">
        <v>217</v>
      </c>
      <c r="B148" s="9">
        <v>33</v>
      </c>
      <c r="C148" s="9">
        <v>33</v>
      </c>
    </row>
    <row r="149" spans="1:3" ht="24.75" customHeight="1">
      <c r="A149" s="39" t="s">
        <v>218</v>
      </c>
      <c r="B149" s="9">
        <v>45</v>
      </c>
      <c r="C149" s="9">
        <v>45</v>
      </c>
    </row>
    <row r="150" spans="1:3" ht="24.75" customHeight="1">
      <c r="A150" s="39" t="s">
        <v>219</v>
      </c>
      <c r="B150" s="9">
        <v>71</v>
      </c>
      <c r="C150" s="9">
        <v>71</v>
      </c>
    </row>
    <row r="151" spans="1:3" ht="24.75" customHeight="1">
      <c r="A151" s="39" t="s">
        <v>220</v>
      </c>
      <c r="B151" s="9">
        <v>47</v>
      </c>
      <c r="C151" s="9">
        <v>47</v>
      </c>
    </row>
    <row r="152" spans="1:3" ht="24.75" customHeight="1">
      <c r="A152" s="39" t="s">
        <v>134</v>
      </c>
      <c r="B152" s="9">
        <v>34</v>
      </c>
      <c r="C152" s="9">
        <v>34</v>
      </c>
    </row>
    <row r="153" spans="1:3" ht="24.75" customHeight="1">
      <c r="A153" s="39" t="s">
        <v>221</v>
      </c>
      <c r="B153" s="9">
        <v>84</v>
      </c>
      <c r="C153" s="9">
        <v>84</v>
      </c>
    </row>
    <row r="154" spans="1:3" ht="24.75" customHeight="1">
      <c r="A154" s="38" t="s">
        <v>222</v>
      </c>
      <c r="B154" s="9">
        <f>SUM(B155:B155)</f>
        <v>1</v>
      </c>
      <c r="C154" s="9">
        <f>SUM(C155:C155)</f>
        <v>6</v>
      </c>
    </row>
    <row r="155" spans="1:3" ht="24.75" customHeight="1">
      <c r="A155" s="39" t="s">
        <v>223</v>
      </c>
      <c r="B155" s="9">
        <v>1</v>
      </c>
      <c r="C155" s="9">
        <v>6</v>
      </c>
    </row>
    <row r="156" spans="1:3" ht="24.75" customHeight="1">
      <c r="A156" s="38" t="s">
        <v>224</v>
      </c>
      <c r="B156" s="9">
        <f>SUM(B157:B157)</f>
        <v>2355</v>
      </c>
      <c r="C156" s="9">
        <f>SUM(C157:C157)</f>
        <v>2288</v>
      </c>
    </row>
    <row r="157" spans="1:3" ht="24.75" customHeight="1">
      <c r="A157" s="39" t="s">
        <v>225</v>
      </c>
      <c r="B157" s="9">
        <v>2355</v>
      </c>
      <c r="C157" s="9">
        <v>2288</v>
      </c>
    </row>
    <row r="158" spans="1:3" ht="24.75" customHeight="1">
      <c r="A158" s="38" t="s">
        <v>226</v>
      </c>
      <c r="B158" s="9">
        <f>SUM(B159,B162,B168,B170,B172,B175,B177)</f>
        <v>79372</v>
      </c>
      <c r="C158" s="9">
        <f>SUM(C159,C162,C168,C170,C172,C175,C177)</f>
        <v>76665</v>
      </c>
    </row>
    <row r="159" spans="1:3" ht="24.75" customHeight="1">
      <c r="A159" s="38" t="s">
        <v>227</v>
      </c>
      <c r="B159" s="9">
        <f>SUM(B160:B161)</f>
        <v>1405</v>
      </c>
      <c r="C159" s="9">
        <f>SUM(C160:C161)</f>
        <v>1395</v>
      </c>
    </row>
    <row r="160" spans="1:3" ht="24.75" customHeight="1">
      <c r="A160" s="39" t="s">
        <v>129</v>
      </c>
      <c r="B160" s="9">
        <v>258</v>
      </c>
      <c r="C160" s="9">
        <v>261</v>
      </c>
    </row>
    <row r="161" spans="1:3" ht="24.75" customHeight="1">
      <c r="A161" s="39" t="s">
        <v>228</v>
      </c>
      <c r="B161" s="9">
        <v>1147</v>
      </c>
      <c r="C161" s="9">
        <v>1134</v>
      </c>
    </row>
    <row r="162" spans="1:3" ht="24.75" customHeight="1">
      <c r="A162" s="38" t="s">
        <v>229</v>
      </c>
      <c r="B162" s="9">
        <f>SUM(B163:B167)</f>
        <v>62140</v>
      </c>
      <c r="C162" s="9">
        <f>SUM(C163:C167)</f>
        <v>61716</v>
      </c>
    </row>
    <row r="163" spans="1:3" ht="24.75" customHeight="1">
      <c r="A163" s="39" t="s">
        <v>230</v>
      </c>
      <c r="B163" s="9">
        <v>7619</v>
      </c>
      <c r="C163" s="9">
        <v>7787</v>
      </c>
    </row>
    <row r="164" spans="1:3" ht="24.75" customHeight="1">
      <c r="A164" s="39" t="s">
        <v>231</v>
      </c>
      <c r="B164" s="9">
        <v>17613</v>
      </c>
      <c r="C164" s="9">
        <v>18340</v>
      </c>
    </row>
    <row r="165" spans="1:3" ht="24.75" customHeight="1">
      <c r="A165" s="39" t="s">
        <v>232</v>
      </c>
      <c r="B165" s="9">
        <v>9459</v>
      </c>
      <c r="C165" s="9">
        <v>9589</v>
      </c>
    </row>
    <row r="166" spans="1:3" ht="24.75" customHeight="1">
      <c r="A166" s="39" t="s">
        <v>233</v>
      </c>
      <c r="B166" s="9">
        <v>8681</v>
      </c>
      <c r="C166" s="9">
        <v>8681</v>
      </c>
    </row>
    <row r="167" spans="1:3" ht="24.75" customHeight="1">
      <c r="A167" s="39" t="s">
        <v>234</v>
      </c>
      <c r="B167" s="9">
        <v>18768</v>
      </c>
      <c r="C167" s="9">
        <v>17319</v>
      </c>
    </row>
    <row r="168" spans="1:3" ht="24.75" customHeight="1">
      <c r="A168" s="38" t="s">
        <v>235</v>
      </c>
      <c r="B168" s="9">
        <f>SUM(B169:B169)</f>
        <v>5944</v>
      </c>
      <c r="C168" s="9">
        <f>SUM(C169:C169)</f>
        <v>5973</v>
      </c>
    </row>
    <row r="169" spans="1:3" ht="24.75" customHeight="1">
      <c r="A169" s="39" t="s">
        <v>236</v>
      </c>
      <c r="B169" s="9">
        <v>5944</v>
      </c>
      <c r="C169" s="9">
        <v>5973</v>
      </c>
    </row>
    <row r="170" spans="1:3" ht="24.75" customHeight="1">
      <c r="A170" s="38" t="s">
        <v>237</v>
      </c>
      <c r="B170" s="9">
        <f>SUM(B171:B171)</f>
        <v>56</v>
      </c>
      <c r="C170" s="9">
        <f>SUM(C171:C171)</f>
        <v>56</v>
      </c>
    </row>
    <row r="171" spans="1:3" ht="24.75" customHeight="1">
      <c r="A171" s="39" t="s">
        <v>238</v>
      </c>
      <c r="B171" s="9">
        <v>56</v>
      </c>
      <c r="C171" s="9">
        <v>56</v>
      </c>
    </row>
    <row r="172" spans="1:3" ht="24.75" customHeight="1">
      <c r="A172" s="38" t="s">
        <v>239</v>
      </c>
      <c r="B172" s="9">
        <f>SUM(B173:B174)</f>
        <v>1165</v>
      </c>
      <c r="C172" s="9">
        <f>SUM(C173:C174)</f>
        <v>1171</v>
      </c>
    </row>
    <row r="173" spans="1:3" ht="24.75" customHeight="1">
      <c r="A173" s="39" t="s">
        <v>240</v>
      </c>
      <c r="B173" s="9">
        <v>962</v>
      </c>
      <c r="C173" s="9">
        <v>962</v>
      </c>
    </row>
    <row r="174" spans="1:243" s="10" customFormat="1" ht="24.75" customHeight="1">
      <c r="A174" s="39" t="s">
        <v>241</v>
      </c>
      <c r="B174" s="9">
        <v>203</v>
      </c>
      <c r="C174" s="9">
        <v>209</v>
      </c>
      <c r="IG174" s="32"/>
      <c r="IH174" s="32"/>
      <c r="II174" s="32"/>
    </row>
    <row r="175" spans="1:243" s="10" customFormat="1" ht="24.75" customHeight="1">
      <c r="A175" s="38" t="s">
        <v>242</v>
      </c>
      <c r="B175" s="9">
        <f>SUM(B176:B176)</f>
        <v>7000</v>
      </c>
      <c r="C175" s="9">
        <f>SUM(C176:C176)</f>
        <v>5341</v>
      </c>
      <c r="IG175" s="32"/>
      <c r="IH175" s="32"/>
      <c r="II175" s="32"/>
    </row>
    <row r="176" spans="1:3" ht="24.75" customHeight="1">
      <c r="A176" s="39" t="s">
        <v>243</v>
      </c>
      <c r="B176" s="9">
        <v>7000</v>
      </c>
      <c r="C176" s="9">
        <v>5341</v>
      </c>
    </row>
    <row r="177" spans="1:3" ht="24.75" customHeight="1">
      <c r="A177" s="38" t="s">
        <v>244</v>
      </c>
      <c r="B177" s="9">
        <f>B178</f>
        <v>1662</v>
      </c>
      <c r="C177" s="9">
        <f>C178</f>
        <v>1013</v>
      </c>
    </row>
    <row r="178" spans="1:3" ht="24.75" customHeight="1">
      <c r="A178" s="39" t="s">
        <v>245</v>
      </c>
      <c r="B178" s="9">
        <v>1662</v>
      </c>
      <c r="C178" s="9">
        <v>1013</v>
      </c>
    </row>
    <row r="179" spans="1:3" ht="24.75" customHeight="1">
      <c r="A179" s="38" t="s">
        <v>246</v>
      </c>
      <c r="B179" s="9">
        <f>SUM(B180,B183,B185,B188,B190,B192)</f>
        <v>12285</v>
      </c>
      <c r="C179" s="9">
        <f>SUM(C180,C183,C185,C188,C190,C192)</f>
        <v>9519</v>
      </c>
    </row>
    <row r="180" spans="1:243" s="10" customFormat="1" ht="24.75" customHeight="1">
      <c r="A180" s="38" t="s">
        <v>247</v>
      </c>
      <c r="B180" s="9">
        <f>SUM(B181:B182)</f>
        <v>848</v>
      </c>
      <c r="C180" s="9">
        <f>SUM(C181:C182)</f>
        <v>850</v>
      </c>
      <c r="IG180" s="32"/>
      <c r="IH180" s="32"/>
      <c r="II180" s="32"/>
    </row>
    <row r="181" spans="1:243" s="10" customFormat="1" ht="24.75" customHeight="1">
      <c r="A181" s="39" t="s">
        <v>129</v>
      </c>
      <c r="B181" s="9">
        <v>631</v>
      </c>
      <c r="C181" s="9">
        <v>629</v>
      </c>
      <c r="IG181" s="32"/>
      <c r="IH181" s="32"/>
      <c r="II181" s="32"/>
    </row>
    <row r="182" spans="1:3" ht="24.75" customHeight="1">
      <c r="A182" s="39" t="s">
        <v>248</v>
      </c>
      <c r="B182" s="9">
        <v>217</v>
      </c>
      <c r="C182" s="9">
        <v>221</v>
      </c>
    </row>
    <row r="183" spans="1:3" ht="24.75" customHeight="1">
      <c r="A183" s="38" t="s">
        <v>249</v>
      </c>
      <c r="B183" s="9">
        <f>SUM(B184:B184)</f>
        <v>687</v>
      </c>
      <c r="C183" s="9">
        <f>SUM(C184:C184)</f>
        <v>805</v>
      </c>
    </row>
    <row r="184" spans="1:3" ht="24.75" customHeight="1">
      <c r="A184" s="39" t="s">
        <v>250</v>
      </c>
      <c r="B184" s="9">
        <v>687</v>
      </c>
      <c r="C184" s="9">
        <v>805</v>
      </c>
    </row>
    <row r="185" spans="1:3" ht="24.75" customHeight="1">
      <c r="A185" s="38" t="s">
        <v>251</v>
      </c>
      <c r="B185" s="9">
        <f>SUM(B186:B187)</f>
        <v>8636</v>
      </c>
      <c r="C185" s="9">
        <f>SUM(C186:C187)</f>
        <v>6046</v>
      </c>
    </row>
    <row r="186" spans="1:3" ht="24.75" customHeight="1">
      <c r="A186" s="39" t="s">
        <v>252</v>
      </c>
      <c r="B186" s="9">
        <v>500</v>
      </c>
      <c r="C186" s="9">
        <v>382</v>
      </c>
    </row>
    <row r="187" spans="1:3" ht="24.75" customHeight="1">
      <c r="A187" s="39" t="s">
        <v>253</v>
      </c>
      <c r="B187" s="9">
        <v>8136</v>
      </c>
      <c r="C187" s="9">
        <v>5664</v>
      </c>
    </row>
    <row r="188" spans="1:3" ht="24.75" customHeight="1">
      <c r="A188" s="38" t="s">
        <v>254</v>
      </c>
      <c r="B188" s="9">
        <f>SUM(B189:B189)</f>
        <v>2000</v>
      </c>
      <c r="C188" s="9">
        <f>SUM(C189:C189)</f>
        <v>1704</v>
      </c>
    </row>
    <row r="189" spans="1:3" ht="24.75" customHeight="1">
      <c r="A189" s="39" t="s">
        <v>255</v>
      </c>
      <c r="B189" s="9">
        <v>2000</v>
      </c>
      <c r="C189" s="9">
        <v>1704</v>
      </c>
    </row>
    <row r="190" spans="1:3" ht="24.75" customHeight="1">
      <c r="A190" s="38" t="s">
        <v>256</v>
      </c>
      <c r="B190" s="9">
        <f>SUM(B191:B191)</f>
        <v>39</v>
      </c>
      <c r="C190" s="9">
        <f>SUM(C191:C191)</f>
        <v>39</v>
      </c>
    </row>
    <row r="191" spans="1:3" ht="24.75" customHeight="1">
      <c r="A191" s="39" t="s">
        <v>257</v>
      </c>
      <c r="B191" s="9">
        <v>39</v>
      </c>
      <c r="C191" s="9">
        <v>39</v>
      </c>
    </row>
    <row r="192" spans="1:3" ht="24.75" customHeight="1">
      <c r="A192" s="38" t="s">
        <v>258</v>
      </c>
      <c r="B192" s="9">
        <f>SUM(B193:B194)</f>
        <v>75</v>
      </c>
      <c r="C192" s="9">
        <f>SUM(C193:C194)</f>
        <v>75</v>
      </c>
    </row>
    <row r="193" spans="1:3" ht="24.75" customHeight="1">
      <c r="A193" s="39" t="s">
        <v>259</v>
      </c>
      <c r="B193" s="9">
        <v>20</v>
      </c>
      <c r="C193" s="9">
        <v>20</v>
      </c>
    </row>
    <row r="194" spans="1:3" ht="24.75" customHeight="1">
      <c r="A194" s="39" t="s">
        <v>260</v>
      </c>
      <c r="B194" s="9">
        <v>55</v>
      </c>
      <c r="C194" s="9">
        <v>55</v>
      </c>
    </row>
    <row r="195" spans="1:3" ht="24.75" customHeight="1">
      <c r="A195" s="38" t="s">
        <v>261</v>
      </c>
      <c r="B195" s="9">
        <f>SUM(B196,B206,B211,B216,B220,B218)</f>
        <v>8501</v>
      </c>
      <c r="C195" s="9">
        <f>SUM(C196,C206,C211,C216,C220,C218)</f>
        <v>11212</v>
      </c>
    </row>
    <row r="196" spans="1:3" ht="24.75" customHeight="1">
      <c r="A196" s="38" t="s">
        <v>262</v>
      </c>
      <c r="B196" s="9">
        <f>SUM(B197:B205)</f>
        <v>2614</v>
      </c>
      <c r="C196" s="9">
        <f>SUM(C197:C205)</f>
        <v>2673</v>
      </c>
    </row>
    <row r="197" spans="1:3" ht="24.75" customHeight="1">
      <c r="A197" s="39" t="s">
        <v>129</v>
      </c>
      <c r="B197" s="9">
        <v>314</v>
      </c>
      <c r="C197" s="9">
        <v>314</v>
      </c>
    </row>
    <row r="198" spans="1:3" ht="24.75" customHeight="1">
      <c r="A198" s="39" t="s">
        <v>130</v>
      </c>
      <c r="B198" s="9">
        <v>48</v>
      </c>
      <c r="C198" s="9">
        <v>48</v>
      </c>
    </row>
    <row r="199" spans="1:3" ht="24.75" customHeight="1">
      <c r="A199" s="39" t="s">
        <v>263</v>
      </c>
      <c r="B199" s="9">
        <v>626</v>
      </c>
      <c r="C199" s="9">
        <v>625</v>
      </c>
    </row>
    <row r="200" spans="1:3" ht="24.75" customHeight="1">
      <c r="A200" s="39" t="s">
        <v>264</v>
      </c>
      <c r="B200" s="9">
        <v>70</v>
      </c>
      <c r="C200" s="9">
        <v>70</v>
      </c>
    </row>
    <row r="201" spans="1:3" ht="24.75" customHeight="1">
      <c r="A201" s="39" t="s">
        <v>265</v>
      </c>
      <c r="B201" s="9">
        <v>687</v>
      </c>
      <c r="C201" s="9">
        <v>670</v>
      </c>
    </row>
    <row r="202" spans="1:3" ht="24.75" customHeight="1">
      <c r="A202" s="39" t="s">
        <v>266</v>
      </c>
      <c r="B202" s="9">
        <v>112</v>
      </c>
      <c r="C202" s="9">
        <v>109</v>
      </c>
    </row>
    <row r="203" spans="1:3" ht="24.75" customHeight="1">
      <c r="A203" s="39" t="s">
        <v>267</v>
      </c>
      <c r="B203" s="9">
        <v>50</v>
      </c>
      <c r="C203" s="9">
        <v>50</v>
      </c>
    </row>
    <row r="204" spans="1:3" ht="24.75" customHeight="1">
      <c r="A204" s="39" t="s">
        <v>268</v>
      </c>
      <c r="B204" s="9">
        <v>281</v>
      </c>
      <c r="C204" s="9">
        <v>346</v>
      </c>
    </row>
    <row r="205" spans="1:3" ht="24.75" customHeight="1">
      <c r="A205" s="39" t="s">
        <v>269</v>
      </c>
      <c r="B205" s="9">
        <v>426</v>
      </c>
      <c r="C205" s="9">
        <v>441</v>
      </c>
    </row>
    <row r="206" spans="1:3" ht="24.75" customHeight="1">
      <c r="A206" s="38" t="s">
        <v>270</v>
      </c>
      <c r="B206" s="9">
        <f>SUM(B207:B210)</f>
        <v>4038</v>
      </c>
      <c r="C206" s="9">
        <f>SUM(C207:C210)</f>
        <v>4017</v>
      </c>
    </row>
    <row r="207" spans="1:3" ht="24.75" customHeight="1">
      <c r="A207" s="39" t="s">
        <v>271</v>
      </c>
      <c r="B207" s="9">
        <v>250</v>
      </c>
      <c r="C207" s="9">
        <v>200</v>
      </c>
    </row>
    <row r="208" spans="1:3" ht="24.75" customHeight="1">
      <c r="A208" s="39" t="s">
        <v>272</v>
      </c>
      <c r="B208" s="9">
        <v>1511</v>
      </c>
      <c r="C208" s="9">
        <v>1540</v>
      </c>
    </row>
    <row r="209" spans="1:3" ht="24.75" customHeight="1">
      <c r="A209" s="39" t="s">
        <v>273</v>
      </c>
      <c r="B209" s="9">
        <v>2112</v>
      </c>
      <c r="C209" s="9">
        <v>2112</v>
      </c>
    </row>
    <row r="210" spans="1:3" ht="24.75" customHeight="1">
      <c r="A210" s="39" t="s">
        <v>274</v>
      </c>
      <c r="B210" s="9">
        <v>165</v>
      </c>
      <c r="C210" s="9">
        <v>165</v>
      </c>
    </row>
    <row r="211" spans="1:3" ht="24.75" customHeight="1">
      <c r="A211" s="38" t="s">
        <v>275</v>
      </c>
      <c r="B211" s="9">
        <f>SUM(B212:B215)</f>
        <v>921</v>
      </c>
      <c r="C211" s="9">
        <f>SUM(C212:C215)</f>
        <v>920</v>
      </c>
    </row>
    <row r="212" spans="1:3" ht="24.75" customHeight="1">
      <c r="A212" s="39" t="s">
        <v>276</v>
      </c>
      <c r="B212" s="9">
        <v>20</v>
      </c>
      <c r="C212" s="9">
        <v>20</v>
      </c>
    </row>
    <row r="213" spans="1:3" ht="24.75" customHeight="1">
      <c r="A213" s="39" t="s">
        <v>277</v>
      </c>
      <c r="B213" s="9">
        <v>170</v>
      </c>
      <c r="C213" s="9">
        <v>170</v>
      </c>
    </row>
    <row r="214" spans="1:3" ht="24.75" customHeight="1">
      <c r="A214" s="39" t="s">
        <v>278</v>
      </c>
      <c r="B214" s="9">
        <v>290</v>
      </c>
      <c r="C214" s="9">
        <v>290</v>
      </c>
    </row>
    <row r="215" spans="1:3" ht="24.75" customHeight="1">
      <c r="A215" s="39" t="s">
        <v>279</v>
      </c>
      <c r="B215" s="9">
        <v>441</v>
      </c>
      <c r="C215" s="9">
        <v>440</v>
      </c>
    </row>
    <row r="216" spans="1:3" ht="24.75" customHeight="1">
      <c r="A216" s="38" t="s">
        <v>280</v>
      </c>
      <c r="B216" s="9">
        <f aca="true" t="shared" si="0" ref="B216:B220">SUM(B217:B217)</f>
        <v>909</v>
      </c>
      <c r="C216" s="9">
        <f aca="true" t="shared" si="1" ref="C216:C220">SUM(C217:C217)</f>
        <v>863</v>
      </c>
    </row>
    <row r="217" spans="1:3" ht="24.75" customHeight="1">
      <c r="A217" s="39" t="s">
        <v>281</v>
      </c>
      <c r="B217" s="9">
        <v>909</v>
      </c>
      <c r="C217" s="9">
        <v>863</v>
      </c>
    </row>
    <row r="218" spans="1:3" ht="24.75" customHeight="1">
      <c r="A218" s="38" t="s">
        <v>282</v>
      </c>
      <c r="B218" s="9">
        <f t="shared" si="0"/>
        <v>6</v>
      </c>
      <c r="C218" s="9">
        <f t="shared" si="1"/>
        <v>6</v>
      </c>
    </row>
    <row r="219" spans="1:3" ht="24.75" customHeight="1">
      <c r="A219" s="39" t="s">
        <v>283</v>
      </c>
      <c r="B219" s="9">
        <v>6</v>
      </c>
      <c r="C219" s="9">
        <v>6</v>
      </c>
    </row>
    <row r="220" spans="1:3" ht="24.75" customHeight="1">
      <c r="A220" s="38" t="s">
        <v>284</v>
      </c>
      <c r="B220" s="9">
        <f t="shared" si="0"/>
        <v>13</v>
      </c>
      <c r="C220" s="9">
        <f t="shared" si="1"/>
        <v>2733</v>
      </c>
    </row>
    <row r="221" spans="1:3" ht="24.75" customHeight="1">
      <c r="A221" s="39" t="s">
        <v>285</v>
      </c>
      <c r="B221" s="9">
        <v>13</v>
      </c>
      <c r="C221" s="9">
        <v>2733</v>
      </c>
    </row>
    <row r="222" spans="1:3" ht="24.75" customHeight="1">
      <c r="A222" s="38" t="s">
        <v>286</v>
      </c>
      <c r="B222" s="9">
        <f>SUM(B223,B232,B238,B247,B249,B254,B257,B263,B267,B270,B273,B276,B279,B281,B289,B283)</f>
        <v>43781</v>
      </c>
      <c r="C222" s="9">
        <f>SUM(C223,C232,C238,C247,C249,C254,C257,C263,C267,C270,C273,C276,C279,C281,C289,C283)</f>
        <v>41639</v>
      </c>
    </row>
    <row r="223" spans="1:3" ht="24.75" customHeight="1">
      <c r="A223" s="38" t="s">
        <v>287</v>
      </c>
      <c r="B223" s="9">
        <f>SUM(B224:B231)</f>
        <v>2911</v>
      </c>
      <c r="C223" s="9">
        <f>SUM(C224:C231)</f>
        <v>2966</v>
      </c>
    </row>
    <row r="224" spans="1:3" ht="24.75" customHeight="1">
      <c r="A224" s="39" t="s">
        <v>129</v>
      </c>
      <c r="B224" s="9">
        <v>643</v>
      </c>
      <c r="C224" s="9">
        <v>646</v>
      </c>
    </row>
    <row r="225" spans="1:3" ht="24.75" customHeight="1">
      <c r="A225" s="39" t="s">
        <v>130</v>
      </c>
      <c r="B225" s="9">
        <v>135</v>
      </c>
      <c r="C225" s="9">
        <v>141</v>
      </c>
    </row>
    <row r="226" spans="1:3" ht="24.75" customHeight="1">
      <c r="A226" s="39" t="s">
        <v>288</v>
      </c>
      <c r="B226" s="9">
        <v>109</v>
      </c>
      <c r="C226" s="9">
        <v>109</v>
      </c>
    </row>
    <row r="227" spans="1:3" ht="24.75" customHeight="1">
      <c r="A227" s="39" t="s">
        <v>289</v>
      </c>
      <c r="B227" s="9">
        <v>106</v>
      </c>
      <c r="C227" s="9">
        <v>106</v>
      </c>
    </row>
    <row r="228" spans="1:3" ht="24.75" customHeight="1">
      <c r="A228" s="39" t="s">
        <v>290</v>
      </c>
      <c r="B228" s="9">
        <v>286</v>
      </c>
      <c r="C228" s="9">
        <v>285</v>
      </c>
    </row>
    <row r="229" spans="1:3" ht="24.75" customHeight="1">
      <c r="A229" s="39" t="s">
        <v>291</v>
      </c>
      <c r="B229" s="9">
        <v>167</v>
      </c>
      <c r="C229" s="9">
        <v>167</v>
      </c>
    </row>
    <row r="230" spans="1:3" ht="24.75" customHeight="1">
      <c r="A230" s="39" t="s">
        <v>292</v>
      </c>
      <c r="B230" s="9">
        <v>1000</v>
      </c>
      <c r="C230" s="9">
        <v>1000</v>
      </c>
    </row>
    <row r="231" spans="1:3" ht="24.75" customHeight="1">
      <c r="A231" s="39" t="s">
        <v>293</v>
      </c>
      <c r="B231" s="9">
        <v>465</v>
      </c>
      <c r="C231" s="9">
        <v>512</v>
      </c>
    </row>
    <row r="232" spans="1:3" ht="24.75" customHeight="1">
      <c r="A232" s="38" t="s">
        <v>294</v>
      </c>
      <c r="B232" s="9">
        <f>SUM(B233:B237)</f>
        <v>6591</v>
      </c>
      <c r="C232" s="9">
        <f>SUM(C233:C237)</f>
        <v>6200</v>
      </c>
    </row>
    <row r="233" spans="1:3" ht="24.75" customHeight="1">
      <c r="A233" s="39" t="s">
        <v>129</v>
      </c>
      <c r="B233" s="9">
        <v>124</v>
      </c>
      <c r="C233" s="9">
        <v>124</v>
      </c>
    </row>
    <row r="234" spans="1:3" ht="24.75" customHeight="1">
      <c r="A234" s="39" t="s">
        <v>295</v>
      </c>
      <c r="B234" s="9">
        <v>326</v>
      </c>
      <c r="C234" s="9">
        <v>326</v>
      </c>
    </row>
    <row r="235" spans="1:3" ht="24.75" customHeight="1">
      <c r="A235" s="39" t="s">
        <v>296</v>
      </c>
      <c r="B235" s="9">
        <v>20</v>
      </c>
      <c r="C235" s="9">
        <v>20</v>
      </c>
    </row>
    <row r="236" spans="1:3" ht="24.75" customHeight="1">
      <c r="A236" s="39" t="s">
        <v>297</v>
      </c>
      <c r="B236" s="9">
        <v>5643</v>
      </c>
      <c r="C236" s="9">
        <v>5299</v>
      </c>
    </row>
    <row r="237" spans="1:3" ht="24.75" customHeight="1">
      <c r="A237" s="39" t="s">
        <v>298</v>
      </c>
      <c r="B237" s="9">
        <v>478</v>
      </c>
      <c r="C237" s="9">
        <v>431</v>
      </c>
    </row>
    <row r="238" spans="1:3" ht="24.75" customHeight="1">
      <c r="A238" s="38" t="s">
        <v>299</v>
      </c>
      <c r="B238" s="9">
        <f>SUM(B239:B246)</f>
        <v>17628</v>
      </c>
      <c r="C238" s="9">
        <f>SUM(C239:C246)</f>
        <v>15031</v>
      </c>
    </row>
    <row r="239" spans="1:3" ht="24.75" customHeight="1">
      <c r="A239" s="39" t="s">
        <v>300</v>
      </c>
      <c r="B239" s="9">
        <v>1049</v>
      </c>
      <c r="C239" s="9">
        <v>1170</v>
      </c>
    </row>
    <row r="240" spans="1:3" ht="24.75" customHeight="1">
      <c r="A240" s="39" t="s">
        <v>301</v>
      </c>
      <c r="B240" s="9">
        <v>970</v>
      </c>
      <c r="C240" s="9">
        <v>533</v>
      </c>
    </row>
    <row r="241" spans="1:3" ht="24.75" customHeight="1">
      <c r="A241" s="39" t="s">
        <v>302</v>
      </c>
      <c r="B241" s="9">
        <v>13</v>
      </c>
      <c r="C241" s="9">
        <v>13</v>
      </c>
    </row>
    <row r="242" spans="1:3" ht="24.75" customHeight="1">
      <c r="A242" s="39" t="s">
        <v>303</v>
      </c>
      <c r="B242" s="9">
        <v>3017</v>
      </c>
      <c r="C242" s="9">
        <v>3131</v>
      </c>
    </row>
    <row r="243" spans="1:3" ht="24.75" customHeight="1">
      <c r="A243" s="39" t="s">
        <v>304</v>
      </c>
      <c r="B243" s="9">
        <v>4589</v>
      </c>
      <c r="C243" s="9">
        <v>2212</v>
      </c>
    </row>
    <row r="244" spans="1:3" ht="24.75" customHeight="1">
      <c r="A244" s="39" t="s">
        <v>305</v>
      </c>
      <c r="B244" s="9">
        <v>7027</v>
      </c>
      <c r="C244" s="9">
        <v>7009</v>
      </c>
    </row>
    <row r="245" spans="1:3" ht="24.75" customHeight="1">
      <c r="A245" s="39" t="s">
        <v>306</v>
      </c>
      <c r="B245" s="9">
        <v>13</v>
      </c>
      <c r="C245" s="9">
        <v>13</v>
      </c>
    </row>
    <row r="246" spans="1:243" s="10" customFormat="1" ht="24.75" customHeight="1">
      <c r="A246" s="39" t="s">
        <v>307</v>
      </c>
      <c r="B246" s="9">
        <v>950</v>
      </c>
      <c r="C246" s="9">
        <v>950</v>
      </c>
      <c r="IG246" s="32"/>
      <c r="IH246" s="32"/>
      <c r="II246" s="32"/>
    </row>
    <row r="247" spans="1:3" ht="24.75" customHeight="1">
      <c r="A247" s="38" t="s">
        <v>308</v>
      </c>
      <c r="B247" s="9">
        <f>SUM(B248:B248)</f>
        <v>537</v>
      </c>
      <c r="C247" s="9">
        <f>SUM(C248:C248)</f>
        <v>489</v>
      </c>
    </row>
    <row r="248" spans="1:3" ht="24.75" customHeight="1">
      <c r="A248" s="39" t="s">
        <v>309</v>
      </c>
      <c r="B248" s="9">
        <v>537</v>
      </c>
      <c r="C248" s="9">
        <v>489</v>
      </c>
    </row>
    <row r="249" spans="1:3" ht="24.75" customHeight="1">
      <c r="A249" s="38" t="s">
        <v>310</v>
      </c>
      <c r="B249" s="9">
        <f>SUM(B250:B253)</f>
        <v>1489</v>
      </c>
      <c r="C249" s="9">
        <f>SUM(C250:C253)</f>
        <v>1509</v>
      </c>
    </row>
    <row r="250" spans="1:3" ht="24.75" customHeight="1">
      <c r="A250" s="39" t="s">
        <v>311</v>
      </c>
      <c r="B250" s="9"/>
      <c r="C250" s="9">
        <v>20</v>
      </c>
    </row>
    <row r="251" spans="1:3" ht="24.75" customHeight="1">
      <c r="A251" s="39" t="s">
        <v>312</v>
      </c>
      <c r="B251" s="9">
        <v>360</v>
      </c>
      <c r="C251" s="9">
        <v>360</v>
      </c>
    </row>
    <row r="252" spans="1:3" ht="24.75" customHeight="1">
      <c r="A252" s="39" t="s">
        <v>313</v>
      </c>
      <c r="B252" s="9">
        <v>5</v>
      </c>
      <c r="C252" s="9">
        <v>5</v>
      </c>
    </row>
    <row r="253" spans="1:3" ht="24.75" customHeight="1">
      <c r="A253" s="39" t="s">
        <v>314</v>
      </c>
      <c r="B253" s="9">
        <v>1124</v>
      </c>
      <c r="C253" s="9">
        <v>1124</v>
      </c>
    </row>
    <row r="254" spans="1:3" ht="24.75" customHeight="1">
      <c r="A254" s="38" t="s">
        <v>315</v>
      </c>
      <c r="B254" s="9">
        <f>SUM(B255:B256)</f>
        <v>403</v>
      </c>
      <c r="C254" s="9">
        <f>SUM(C255:C256)</f>
        <v>403</v>
      </c>
    </row>
    <row r="255" spans="1:3" ht="24.75" customHeight="1">
      <c r="A255" s="39" t="s">
        <v>316</v>
      </c>
      <c r="B255" s="9">
        <v>230</v>
      </c>
      <c r="C255" s="9">
        <v>230</v>
      </c>
    </row>
    <row r="256" spans="1:3" ht="24.75" customHeight="1">
      <c r="A256" s="39" t="s">
        <v>317</v>
      </c>
      <c r="B256" s="9">
        <v>173</v>
      </c>
      <c r="C256" s="9">
        <v>173</v>
      </c>
    </row>
    <row r="257" spans="1:3" ht="24.75" customHeight="1">
      <c r="A257" s="38" t="s">
        <v>318</v>
      </c>
      <c r="B257" s="9">
        <f>SUM(B258:B262)</f>
        <v>3768</v>
      </c>
      <c r="C257" s="9">
        <f>SUM(C258:C262)</f>
        <v>3768</v>
      </c>
    </row>
    <row r="258" spans="1:3" ht="24.75" customHeight="1">
      <c r="A258" s="39" t="s">
        <v>319</v>
      </c>
      <c r="B258" s="9">
        <v>62</v>
      </c>
      <c r="C258" s="9">
        <v>62</v>
      </c>
    </row>
    <row r="259" spans="1:3" ht="24.75" customHeight="1">
      <c r="A259" s="39" t="s">
        <v>320</v>
      </c>
      <c r="B259" s="9">
        <v>1150</v>
      </c>
      <c r="C259" s="9">
        <v>1150</v>
      </c>
    </row>
    <row r="260" spans="1:3" ht="24.75" customHeight="1">
      <c r="A260" s="39" t="s">
        <v>321</v>
      </c>
      <c r="B260" s="9">
        <v>300</v>
      </c>
      <c r="C260" s="9">
        <v>300</v>
      </c>
    </row>
    <row r="261" spans="1:3" ht="24.75" customHeight="1">
      <c r="A261" s="39" t="s">
        <v>322</v>
      </c>
      <c r="B261" s="9">
        <v>1933</v>
      </c>
      <c r="C261" s="9">
        <v>1933</v>
      </c>
    </row>
    <row r="262" spans="1:3" ht="24.75" customHeight="1">
      <c r="A262" s="39" t="s">
        <v>323</v>
      </c>
      <c r="B262" s="9">
        <v>323</v>
      </c>
      <c r="C262" s="9">
        <v>323</v>
      </c>
    </row>
    <row r="263" spans="1:3" ht="24.75" customHeight="1">
      <c r="A263" s="38" t="s">
        <v>324</v>
      </c>
      <c r="B263" s="9">
        <f>SUM(B264:B266)</f>
        <v>872</v>
      </c>
      <c r="C263" s="9">
        <f>SUM(C264:C266)</f>
        <v>888</v>
      </c>
    </row>
    <row r="264" spans="1:3" ht="24.75" customHeight="1">
      <c r="A264" s="39" t="s">
        <v>129</v>
      </c>
      <c r="B264" s="9">
        <v>88</v>
      </c>
      <c r="C264" s="9">
        <v>88</v>
      </c>
    </row>
    <row r="265" spans="1:3" ht="24.75" customHeight="1">
      <c r="A265" s="39" t="s">
        <v>325</v>
      </c>
      <c r="B265" s="9">
        <v>410</v>
      </c>
      <c r="C265" s="9">
        <v>426</v>
      </c>
    </row>
    <row r="266" spans="1:3" ht="24.75" customHeight="1">
      <c r="A266" s="39" t="s">
        <v>326</v>
      </c>
      <c r="B266" s="9">
        <v>374</v>
      </c>
      <c r="C266" s="9">
        <v>374</v>
      </c>
    </row>
    <row r="267" spans="1:3" ht="24.75" customHeight="1">
      <c r="A267" s="38" t="s">
        <v>327</v>
      </c>
      <c r="B267" s="9">
        <f>SUM(B268:B269)</f>
        <v>43</v>
      </c>
      <c r="C267" s="9">
        <f>SUM(C268:C269)</f>
        <v>52</v>
      </c>
    </row>
    <row r="268" spans="1:3" ht="24.75" customHeight="1">
      <c r="A268" s="39" t="s">
        <v>129</v>
      </c>
      <c r="B268" s="9">
        <v>33</v>
      </c>
      <c r="C268" s="9">
        <v>42</v>
      </c>
    </row>
    <row r="269" spans="1:3" ht="24.75" customHeight="1">
      <c r="A269" s="39" t="s">
        <v>130</v>
      </c>
      <c r="B269" s="9">
        <v>10</v>
      </c>
      <c r="C269" s="9">
        <v>10</v>
      </c>
    </row>
    <row r="270" spans="1:3" ht="24.75" customHeight="1">
      <c r="A270" s="38" t="s">
        <v>328</v>
      </c>
      <c r="B270" s="9">
        <f>SUM(B271:B272)</f>
        <v>1791</v>
      </c>
      <c r="C270" s="9">
        <f>SUM(C271:C272)</f>
        <v>1700</v>
      </c>
    </row>
    <row r="271" spans="1:3" ht="24.75" customHeight="1">
      <c r="A271" s="39" t="s">
        <v>329</v>
      </c>
      <c r="B271" s="9">
        <v>570</v>
      </c>
      <c r="C271" s="9">
        <v>599</v>
      </c>
    </row>
    <row r="272" spans="1:3" ht="24.75" customHeight="1">
      <c r="A272" s="39" t="s">
        <v>330</v>
      </c>
      <c r="B272" s="9">
        <v>1221</v>
      </c>
      <c r="C272" s="9">
        <v>1101</v>
      </c>
    </row>
    <row r="273" spans="1:3" ht="24.75" customHeight="1">
      <c r="A273" s="38" t="s">
        <v>331</v>
      </c>
      <c r="B273" s="9">
        <f>SUM(B274:B275)</f>
        <v>133</v>
      </c>
      <c r="C273" s="9">
        <f>SUM(C274:C275)</f>
        <v>208</v>
      </c>
    </row>
    <row r="274" spans="1:3" ht="24.75" customHeight="1">
      <c r="A274" s="39" t="s">
        <v>332</v>
      </c>
      <c r="B274" s="9">
        <v>131</v>
      </c>
      <c r="C274" s="9">
        <v>206</v>
      </c>
    </row>
    <row r="275" spans="1:3" ht="24.75" customHeight="1">
      <c r="A275" s="39" t="s">
        <v>333</v>
      </c>
      <c r="B275" s="9">
        <v>2</v>
      </c>
      <c r="C275" s="9">
        <v>2</v>
      </c>
    </row>
    <row r="276" spans="1:3" ht="24.75" customHeight="1">
      <c r="A276" s="38" t="s">
        <v>334</v>
      </c>
      <c r="B276" s="9">
        <f>SUM(B277:B278)</f>
        <v>116</v>
      </c>
      <c r="C276" s="9">
        <f>SUM(C277:C278)</f>
        <v>116</v>
      </c>
    </row>
    <row r="277" spans="1:3" ht="24.75" customHeight="1">
      <c r="A277" s="39" t="s">
        <v>335</v>
      </c>
      <c r="B277" s="9">
        <v>26</v>
      </c>
      <c r="C277" s="9">
        <v>26</v>
      </c>
    </row>
    <row r="278" spans="1:3" ht="24.75" customHeight="1">
      <c r="A278" s="39" t="s">
        <v>336</v>
      </c>
      <c r="B278" s="9">
        <v>90</v>
      </c>
      <c r="C278" s="9">
        <v>90</v>
      </c>
    </row>
    <row r="279" spans="1:3" ht="24.75" customHeight="1">
      <c r="A279" s="38" t="s">
        <v>337</v>
      </c>
      <c r="B279" s="9">
        <f>SUM(B280:B280)</f>
        <v>34</v>
      </c>
      <c r="C279" s="9">
        <f>SUM(C280:C280)</f>
        <v>34</v>
      </c>
    </row>
    <row r="280" spans="1:3" ht="24.75" customHeight="1">
      <c r="A280" s="39" t="s">
        <v>338</v>
      </c>
      <c r="B280" s="9">
        <v>34</v>
      </c>
      <c r="C280" s="9">
        <v>34</v>
      </c>
    </row>
    <row r="281" spans="1:3" ht="24.75" customHeight="1">
      <c r="A281" s="38" t="s">
        <v>339</v>
      </c>
      <c r="B281" s="9">
        <f>SUM(B282:B282)</f>
        <v>6587</v>
      </c>
      <c r="C281" s="9">
        <f>SUM(C282:C282)</f>
        <v>7387</v>
      </c>
    </row>
    <row r="282" spans="1:3" ht="24.75" customHeight="1">
      <c r="A282" s="41" t="s">
        <v>340</v>
      </c>
      <c r="B282" s="9">
        <v>6587</v>
      </c>
      <c r="C282" s="9">
        <v>7387</v>
      </c>
    </row>
    <row r="283" spans="1:3" ht="24.75" customHeight="1">
      <c r="A283" s="38" t="s">
        <v>341</v>
      </c>
      <c r="B283" s="9">
        <f>SUM(B284:B288)</f>
        <v>568</v>
      </c>
      <c r="C283" s="9">
        <f>SUM(C284:C288)</f>
        <v>578</v>
      </c>
    </row>
    <row r="284" spans="1:3" ht="24.75" customHeight="1">
      <c r="A284" s="39" t="s">
        <v>129</v>
      </c>
      <c r="B284" s="9">
        <v>104</v>
      </c>
      <c r="C284" s="9">
        <v>119</v>
      </c>
    </row>
    <row r="285" spans="1:3" ht="24.75" customHeight="1">
      <c r="A285" s="39" t="s">
        <v>130</v>
      </c>
      <c r="B285" s="9">
        <v>30</v>
      </c>
      <c r="C285" s="9">
        <v>30</v>
      </c>
    </row>
    <row r="286" spans="1:3" ht="24.75" customHeight="1">
      <c r="A286" s="42" t="s">
        <v>342</v>
      </c>
      <c r="B286" s="9">
        <v>377</v>
      </c>
      <c r="C286" s="9">
        <v>377</v>
      </c>
    </row>
    <row r="287" spans="1:3" ht="24.75" customHeight="1">
      <c r="A287" s="42" t="s">
        <v>134</v>
      </c>
      <c r="B287" s="9">
        <v>53</v>
      </c>
      <c r="C287" s="9">
        <v>50</v>
      </c>
    </row>
    <row r="288" spans="1:3" ht="24.75" customHeight="1">
      <c r="A288" s="42" t="s">
        <v>343</v>
      </c>
      <c r="B288" s="9">
        <v>4</v>
      </c>
      <c r="C288" s="9">
        <v>2</v>
      </c>
    </row>
    <row r="289" spans="1:3" ht="24.75" customHeight="1">
      <c r="A289" s="38" t="s">
        <v>344</v>
      </c>
      <c r="B289" s="9">
        <f>B290</f>
        <v>310</v>
      </c>
      <c r="C289" s="9">
        <f>C290</f>
        <v>310</v>
      </c>
    </row>
    <row r="290" spans="1:3" ht="24.75" customHeight="1">
      <c r="A290" s="39" t="s">
        <v>345</v>
      </c>
      <c r="B290" s="9">
        <v>310</v>
      </c>
      <c r="C290" s="9">
        <v>310</v>
      </c>
    </row>
    <row r="291" spans="1:3" ht="24.75" customHeight="1">
      <c r="A291" s="38" t="s">
        <v>346</v>
      </c>
      <c r="B291" s="9">
        <f>SUM(B292,B296,B299,B303,B310,B314,B319,B321,B327,B325,B323)</f>
        <v>25476</v>
      </c>
      <c r="C291" s="9">
        <f>SUM(C292,C296,C299,C303,C310,C314,C319,C321,C327,C325,C323)</f>
        <v>30597</v>
      </c>
    </row>
    <row r="292" spans="1:3" ht="24.75" customHeight="1">
      <c r="A292" s="38" t="s">
        <v>347</v>
      </c>
      <c r="B292" s="9">
        <f>SUM(B293:B295)</f>
        <v>1010</v>
      </c>
      <c r="C292" s="9">
        <f>SUM(C293:C295)</f>
        <v>1024</v>
      </c>
    </row>
    <row r="293" spans="1:3" ht="24.75" customHeight="1">
      <c r="A293" s="39" t="s">
        <v>129</v>
      </c>
      <c r="B293" s="9">
        <v>783</v>
      </c>
      <c r="C293" s="9">
        <v>796</v>
      </c>
    </row>
    <row r="294" spans="1:3" ht="24.75" customHeight="1">
      <c r="A294" s="39" t="s">
        <v>130</v>
      </c>
      <c r="B294" s="9">
        <v>152</v>
      </c>
      <c r="C294" s="9">
        <v>152</v>
      </c>
    </row>
    <row r="295" spans="1:3" ht="24.75" customHeight="1">
      <c r="A295" s="39" t="s">
        <v>348</v>
      </c>
      <c r="B295" s="9">
        <v>75</v>
      </c>
      <c r="C295" s="9">
        <v>76</v>
      </c>
    </row>
    <row r="296" spans="1:3" ht="24.75" customHeight="1">
      <c r="A296" s="38" t="s">
        <v>349</v>
      </c>
      <c r="B296" s="9">
        <f>SUM(B297:B298)</f>
        <v>4167</v>
      </c>
      <c r="C296" s="9">
        <f>SUM(C297:C298)</f>
        <v>4208</v>
      </c>
    </row>
    <row r="297" spans="1:3" ht="24.75" customHeight="1">
      <c r="A297" s="39" t="s">
        <v>350</v>
      </c>
      <c r="B297" s="9">
        <v>1962</v>
      </c>
      <c r="C297" s="9">
        <v>2003</v>
      </c>
    </row>
    <row r="298" spans="1:3" ht="24.75" customHeight="1">
      <c r="A298" s="39" t="s">
        <v>351</v>
      </c>
      <c r="B298" s="9">
        <v>2205</v>
      </c>
      <c r="C298" s="9">
        <v>2205</v>
      </c>
    </row>
    <row r="299" spans="1:3" ht="24.75" customHeight="1">
      <c r="A299" s="38" t="s">
        <v>352</v>
      </c>
      <c r="B299" s="9">
        <f>SUM(B300:B302)</f>
        <v>6132</v>
      </c>
      <c r="C299" s="9">
        <f>SUM(C300:C302)</f>
        <v>6224</v>
      </c>
    </row>
    <row r="300" spans="1:3" ht="24.75" customHeight="1">
      <c r="A300" s="39" t="s">
        <v>353</v>
      </c>
      <c r="B300" s="9">
        <v>589</v>
      </c>
      <c r="C300" s="9">
        <v>585</v>
      </c>
    </row>
    <row r="301" spans="1:3" ht="24.75" customHeight="1">
      <c r="A301" s="39" t="s">
        <v>354</v>
      </c>
      <c r="B301" s="9">
        <v>3051</v>
      </c>
      <c r="C301" s="9">
        <v>3118</v>
      </c>
    </row>
    <row r="302" spans="1:3" ht="24.75" customHeight="1">
      <c r="A302" s="39" t="s">
        <v>355</v>
      </c>
      <c r="B302" s="9">
        <v>2492</v>
      </c>
      <c r="C302" s="9">
        <v>2521</v>
      </c>
    </row>
    <row r="303" spans="1:3" ht="24.75" customHeight="1">
      <c r="A303" s="38" t="s">
        <v>356</v>
      </c>
      <c r="B303" s="9">
        <f>SUM(B304:B309)</f>
        <v>4576</v>
      </c>
      <c r="C303" s="9">
        <f>SUM(C304:C309)</f>
        <v>9582</v>
      </c>
    </row>
    <row r="304" spans="1:3" ht="24.75" customHeight="1">
      <c r="A304" s="39" t="s">
        <v>357</v>
      </c>
      <c r="B304" s="9">
        <v>57</v>
      </c>
      <c r="C304" s="9">
        <v>57</v>
      </c>
    </row>
    <row r="305" spans="1:3" ht="24.75" customHeight="1">
      <c r="A305" s="39" t="s">
        <v>358</v>
      </c>
      <c r="B305" s="9">
        <v>667</v>
      </c>
      <c r="C305" s="9">
        <v>673</v>
      </c>
    </row>
    <row r="306" spans="1:3" ht="24.75" customHeight="1">
      <c r="A306" s="39" t="s">
        <v>359</v>
      </c>
      <c r="B306" s="9">
        <v>2217</v>
      </c>
      <c r="C306" s="9">
        <v>2217</v>
      </c>
    </row>
    <row r="307" spans="1:3" ht="24.75" customHeight="1">
      <c r="A307" s="39" t="s">
        <v>360</v>
      </c>
      <c r="B307" s="9"/>
      <c r="C307" s="9">
        <v>4932</v>
      </c>
    </row>
    <row r="308" spans="1:3" ht="24.75" customHeight="1">
      <c r="A308" s="39" t="s">
        <v>361</v>
      </c>
      <c r="B308" s="9">
        <v>1500</v>
      </c>
      <c r="C308" s="9">
        <v>1568</v>
      </c>
    </row>
    <row r="309" spans="1:3" ht="24.75" customHeight="1">
      <c r="A309" s="39" t="s">
        <v>362</v>
      </c>
      <c r="B309" s="9">
        <v>135</v>
      </c>
      <c r="C309" s="9">
        <v>135</v>
      </c>
    </row>
    <row r="310" spans="1:3" ht="24.75" customHeight="1">
      <c r="A310" s="38" t="s">
        <v>363</v>
      </c>
      <c r="B310" s="9">
        <f>SUM(B311:B313)</f>
        <v>2941</v>
      </c>
      <c r="C310" s="9">
        <f>SUM(C311:C313)</f>
        <v>2936</v>
      </c>
    </row>
    <row r="311" spans="1:3" ht="24.75" customHeight="1">
      <c r="A311" s="39" t="s">
        <v>364</v>
      </c>
      <c r="B311" s="9">
        <v>3</v>
      </c>
      <c r="C311" s="9">
        <v>3</v>
      </c>
    </row>
    <row r="312" spans="1:3" ht="24.75" customHeight="1">
      <c r="A312" s="39" t="s">
        <v>365</v>
      </c>
      <c r="B312" s="9">
        <v>2818</v>
      </c>
      <c r="C312" s="9">
        <v>2818</v>
      </c>
    </row>
    <row r="313" spans="1:3" ht="24.75" customHeight="1">
      <c r="A313" s="39" t="s">
        <v>366</v>
      </c>
      <c r="B313" s="9">
        <v>120</v>
      </c>
      <c r="C313" s="9">
        <v>115</v>
      </c>
    </row>
    <row r="314" spans="1:3" ht="24.75" customHeight="1">
      <c r="A314" s="38" t="s">
        <v>367</v>
      </c>
      <c r="B314" s="9">
        <f>SUM(B315:B318)</f>
        <v>137</v>
      </c>
      <c r="C314" s="9">
        <f>SUM(C315:C318)</f>
        <v>139</v>
      </c>
    </row>
    <row r="315" spans="1:3" ht="24.75" customHeight="1">
      <c r="A315" s="41" t="s">
        <v>368</v>
      </c>
      <c r="B315" s="9">
        <v>40</v>
      </c>
      <c r="C315" s="9">
        <v>43</v>
      </c>
    </row>
    <row r="316" spans="1:3" ht="24.75" customHeight="1">
      <c r="A316" s="41" t="s">
        <v>369</v>
      </c>
      <c r="B316" s="9">
        <v>62</v>
      </c>
      <c r="C316" s="9">
        <v>63</v>
      </c>
    </row>
    <row r="317" spans="1:3" ht="24.75" customHeight="1">
      <c r="A317" s="41" t="s">
        <v>370</v>
      </c>
      <c r="B317" s="9">
        <v>34</v>
      </c>
      <c r="C317" s="9">
        <v>32</v>
      </c>
    </row>
    <row r="318" spans="1:3" ht="24.75" customHeight="1">
      <c r="A318" s="41" t="s">
        <v>371</v>
      </c>
      <c r="B318" s="9">
        <v>1</v>
      </c>
      <c r="C318" s="9">
        <v>1</v>
      </c>
    </row>
    <row r="319" spans="1:3" ht="24.75" customHeight="1">
      <c r="A319" s="38" t="s">
        <v>372</v>
      </c>
      <c r="B319" s="9">
        <f aca="true" t="shared" si="2" ref="B319:B323">SUM(B320:B320)</f>
        <v>4545</v>
      </c>
      <c r="C319" s="9">
        <f aca="true" t="shared" si="3" ref="C319:C323">SUM(C320:C320)</f>
        <v>4545</v>
      </c>
    </row>
    <row r="320" spans="1:3" ht="24.75" customHeight="1">
      <c r="A320" s="39" t="s">
        <v>373</v>
      </c>
      <c r="B320" s="9">
        <v>4545</v>
      </c>
      <c r="C320" s="9">
        <v>4545</v>
      </c>
    </row>
    <row r="321" spans="1:3" ht="24.75" customHeight="1">
      <c r="A321" s="38" t="s">
        <v>374</v>
      </c>
      <c r="B321" s="9">
        <f t="shared" si="2"/>
        <v>320</v>
      </c>
      <c r="C321" s="9">
        <f t="shared" si="3"/>
        <v>320</v>
      </c>
    </row>
    <row r="322" spans="1:3" ht="24.75" customHeight="1">
      <c r="A322" s="39" t="s">
        <v>375</v>
      </c>
      <c r="B322" s="9">
        <v>320</v>
      </c>
      <c r="C322" s="9">
        <v>320</v>
      </c>
    </row>
    <row r="323" spans="1:3" ht="24.75" customHeight="1">
      <c r="A323" s="38" t="s">
        <v>376</v>
      </c>
      <c r="B323" s="9">
        <f t="shared" si="2"/>
        <v>23</v>
      </c>
      <c r="C323" s="9">
        <f t="shared" si="3"/>
        <v>23</v>
      </c>
    </row>
    <row r="324" spans="1:3" ht="24.75" customHeight="1">
      <c r="A324" s="39" t="s">
        <v>377</v>
      </c>
      <c r="B324" s="9">
        <v>23</v>
      </c>
      <c r="C324" s="9">
        <v>23</v>
      </c>
    </row>
    <row r="325" spans="1:3" ht="24.75" customHeight="1">
      <c r="A325" s="38" t="s">
        <v>378</v>
      </c>
      <c r="B325" s="9">
        <f>SUM(B326:B326)</f>
        <v>11</v>
      </c>
      <c r="C325" s="9">
        <f>SUM(C326:C326)</f>
        <v>11</v>
      </c>
    </row>
    <row r="326" spans="1:3" ht="24.75" customHeight="1">
      <c r="A326" s="39" t="s">
        <v>379</v>
      </c>
      <c r="B326" s="9">
        <v>11</v>
      </c>
      <c r="C326" s="9">
        <v>11</v>
      </c>
    </row>
    <row r="327" spans="1:3" ht="24.75" customHeight="1">
      <c r="A327" s="38" t="s">
        <v>380</v>
      </c>
      <c r="B327" s="9">
        <f>B328</f>
        <v>1614</v>
      </c>
      <c r="C327" s="9">
        <f>C328</f>
        <v>1585</v>
      </c>
    </row>
    <row r="328" spans="1:3" ht="24.75" customHeight="1">
      <c r="A328" s="39" t="s">
        <v>381</v>
      </c>
      <c r="B328" s="9">
        <v>1614</v>
      </c>
      <c r="C328" s="9">
        <v>1585</v>
      </c>
    </row>
    <row r="329" spans="1:3" ht="24.75" customHeight="1">
      <c r="A329" s="38" t="s">
        <v>382</v>
      </c>
      <c r="B329" s="9">
        <f>SUM(B330,B333,B335)</f>
        <v>1311</v>
      </c>
      <c r="C329" s="9">
        <f>SUM(C330,C333,C335)</f>
        <v>1291</v>
      </c>
    </row>
    <row r="330" spans="1:3" ht="24.75" customHeight="1">
      <c r="A330" s="38" t="s">
        <v>383</v>
      </c>
      <c r="B330" s="9">
        <f>SUM(B331:B332)</f>
        <v>1058</v>
      </c>
      <c r="C330" s="9">
        <f>SUM(C331:C332)</f>
        <v>963</v>
      </c>
    </row>
    <row r="331" spans="1:3" ht="24.75" customHeight="1">
      <c r="A331" s="39" t="s">
        <v>129</v>
      </c>
      <c r="B331" s="9">
        <v>54</v>
      </c>
      <c r="C331" s="9">
        <v>54</v>
      </c>
    </row>
    <row r="332" spans="1:3" ht="24.75" customHeight="1">
      <c r="A332" s="39" t="s">
        <v>384</v>
      </c>
      <c r="B332" s="9">
        <v>1004</v>
      </c>
      <c r="C332" s="9">
        <v>909</v>
      </c>
    </row>
    <row r="333" spans="1:3" ht="24.75" customHeight="1">
      <c r="A333" s="38" t="s">
        <v>385</v>
      </c>
      <c r="B333" s="9"/>
      <c r="C333" s="9">
        <f>C334</f>
        <v>95</v>
      </c>
    </row>
    <row r="334" spans="1:3" ht="24.75" customHeight="1">
      <c r="A334" s="39" t="s">
        <v>386</v>
      </c>
      <c r="B334" s="9"/>
      <c r="C334" s="9">
        <v>95</v>
      </c>
    </row>
    <row r="335" spans="1:3" ht="24.75" customHeight="1">
      <c r="A335" s="38" t="s">
        <v>387</v>
      </c>
      <c r="B335" s="9">
        <f>SUM(B336:B337)</f>
        <v>253</v>
      </c>
      <c r="C335" s="9">
        <f>SUM(C336:C337)</f>
        <v>233</v>
      </c>
    </row>
    <row r="336" spans="1:3" ht="24.75" customHeight="1">
      <c r="A336" s="39" t="s">
        <v>134</v>
      </c>
      <c r="B336" s="9">
        <v>248</v>
      </c>
      <c r="C336" s="9">
        <v>228</v>
      </c>
    </row>
    <row r="337" spans="1:3" ht="24.75" customHeight="1">
      <c r="A337" s="39" t="s">
        <v>388</v>
      </c>
      <c r="B337" s="9">
        <v>5</v>
      </c>
      <c r="C337" s="9">
        <v>5</v>
      </c>
    </row>
    <row r="338" spans="1:3" ht="24.75" customHeight="1">
      <c r="A338" s="38" t="s">
        <v>389</v>
      </c>
      <c r="B338" s="9">
        <f>B339+B346+B348+B350+B352+B354</f>
        <v>17132</v>
      </c>
      <c r="C338" s="9">
        <f>C339+C346+C348+C350+C352+C354</f>
        <v>23251</v>
      </c>
    </row>
    <row r="339" spans="1:3" ht="24.75" customHeight="1">
      <c r="A339" s="38" t="s">
        <v>390</v>
      </c>
      <c r="B339" s="9">
        <f>SUM(B340:B345)</f>
        <v>4880</v>
      </c>
      <c r="C339" s="9">
        <f>SUM(C340:C345)</f>
        <v>4211</v>
      </c>
    </row>
    <row r="340" spans="1:3" ht="24.75" customHeight="1">
      <c r="A340" s="39" t="s">
        <v>129</v>
      </c>
      <c r="B340" s="9">
        <v>972</v>
      </c>
      <c r="C340" s="9">
        <v>797</v>
      </c>
    </row>
    <row r="341" spans="1:3" ht="24.75" customHeight="1">
      <c r="A341" s="39" t="s">
        <v>130</v>
      </c>
      <c r="B341" s="9">
        <v>81</v>
      </c>
      <c r="C341" s="9">
        <v>81</v>
      </c>
    </row>
    <row r="342" spans="1:3" ht="24.75" customHeight="1">
      <c r="A342" s="39" t="s">
        <v>391</v>
      </c>
      <c r="B342" s="9">
        <v>2586</v>
      </c>
      <c r="C342" s="9">
        <v>2382</v>
      </c>
    </row>
    <row r="343" spans="1:3" ht="24.75" customHeight="1">
      <c r="A343" s="39" t="s">
        <v>392</v>
      </c>
      <c r="B343" s="9">
        <v>119</v>
      </c>
      <c r="C343" s="9">
        <v>119</v>
      </c>
    </row>
    <row r="344" spans="1:3" ht="24.75" customHeight="1">
      <c r="A344" s="39" t="s">
        <v>393</v>
      </c>
      <c r="B344" s="9">
        <v>51</v>
      </c>
      <c r="C344" s="9">
        <v>55</v>
      </c>
    </row>
    <row r="345" spans="1:3" ht="24.75" customHeight="1">
      <c r="A345" s="39" t="s">
        <v>394</v>
      </c>
      <c r="B345" s="9">
        <v>1071</v>
      </c>
      <c r="C345" s="9">
        <v>777</v>
      </c>
    </row>
    <row r="346" spans="1:3" ht="24.75" customHeight="1">
      <c r="A346" s="38" t="s">
        <v>395</v>
      </c>
      <c r="B346" s="9">
        <f>B347</f>
        <v>910</v>
      </c>
      <c r="C346" s="9">
        <f>C347</f>
        <v>882</v>
      </c>
    </row>
    <row r="347" spans="1:3" ht="24.75" customHeight="1">
      <c r="A347" s="39" t="s">
        <v>396</v>
      </c>
      <c r="B347" s="9">
        <v>910</v>
      </c>
      <c r="C347" s="9">
        <v>882</v>
      </c>
    </row>
    <row r="348" spans="1:3" ht="24.75" customHeight="1">
      <c r="A348" s="38" t="s">
        <v>397</v>
      </c>
      <c r="B348" s="9">
        <f>SUM(B349:B349)</f>
        <v>4008</v>
      </c>
      <c r="C348" s="9">
        <f>SUM(C349:C349)</f>
        <v>11733</v>
      </c>
    </row>
    <row r="349" spans="1:3" ht="24.75" customHeight="1">
      <c r="A349" s="39" t="s">
        <v>398</v>
      </c>
      <c r="B349" s="9">
        <v>4008</v>
      </c>
      <c r="C349" s="9">
        <v>11733</v>
      </c>
    </row>
    <row r="350" spans="1:3" ht="24.75" customHeight="1">
      <c r="A350" s="38" t="s">
        <v>399</v>
      </c>
      <c r="B350" s="9">
        <f aca="true" t="shared" si="4" ref="B350:B354">B351</f>
        <v>5548</v>
      </c>
      <c r="C350" s="9">
        <f aca="true" t="shared" si="5" ref="C350:C354">C351</f>
        <v>5297</v>
      </c>
    </row>
    <row r="351" spans="1:3" ht="24.75" customHeight="1">
      <c r="A351" s="39" t="s">
        <v>400</v>
      </c>
      <c r="B351" s="9">
        <v>5548</v>
      </c>
      <c r="C351" s="9">
        <v>5297</v>
      </c>
    </row>
    <row r="352" spans="1:3" ht="24.75" customHeight="1">
      <c r="A352" s="38" t="s">
        <v>401</v>
      </c>
      <c r="B352" s="9">
        <f t="shared" si="4"/>
        <v>418</v>
      </c>
      <c r="C352" s="9">
        <f t="shared" si="5"/>
        <v>351</v>
      </c>
    </row>
    <row r="353" spans="1:3" ht="24.75" customHeight="1">
      <c r="A353" s="39" t="s">
        <v>402</v>
      </c>
      <c r="B353" s="9">
        <v>418</v>
      </c>
      <c r="C353" s="9">
        <v>351</v>
      </c>
    </row>
    <row r="354" spans="1:3" ht="24.75" customHeight="1">
      <c r="A354" s="38" t="s">
        <v>403</v>
      </c>
      <c r="B354" s="9">
        <f t="shared" si="4"/>
        <v>1368</v>
      </c>
      <c r="C354" s="9">
        <f t="shared" si="5"/>
        <v>777</v>
      </c>
    </row>
    <row r="355" spans="1:3" ht="24.75" customHeight="1">
      <c r="A355" s="39" t="s">
        <v>404</v>
      </c>
      <c r="B355" s="9">
        <v>1368</v>
      </c>
      <c r="C355" s="9">
        <v>777</v>
      </c>
    </row>
    <row r="356" spans="1:3" ht="24.75" customHeight="1">
      <c r="A356" s="38" t="s">
        <v>405</v>
      </c>
      <c r="B356" s="9">
        <f>SUM(B357,B368,B373,B381,B383,B385)</f>
        <v>7307</v>
      </c>
      <c r="C356" s="9">
        <f>SUM(C357,C368,C373,C381,C383,C385)</f>
        <v>6715</v>
      </c>
    </row>
    <row r="357" spans="1:3" ht="24.75" customHeight="1">
      <c r="A357" s="38" t="s">
        <v>406</v>
      </c>
      <c r="B357" s="9">
        <f>SUM(B358:B367)</f>
        <v>4545</v>
      </c>
      <c r="C357" s="9">
        <f>SUM(C358:C367)</f>
        <v>4257</v>
      </c>
    </row>
    <row r="358" spans="1:3" ht="24.75" customHeight="1">
      <c r="A358" s="39" t="s">
        <v>129</v>
      </c>
      <c r="B358" s="9">
        <v>754</v>
      </c>
      <c r="C358" s="9">
        <v>712</v>
      </c>
    </row>
    <row r="359" spans="1:3" ht="24.75" customHeight="1">
      <c r="A359" s="39" t="s">
        <v>130</v>
      </c>
      <c r="B359" s="9">
        <v>25</v>
      </c>
      <c r="C359" s="9">
        <v>25</v>
      </c>
    </row>
    <row r="360" spans="1:3" ht="24.75" customHeight="1">
      <c r="A360" s="39" t="s">
        <v>134</v>
      </c>
      <c r="B360" s="9">
        <v>1373</v>
      </c>
      <c r="C360" s="9">
        <v>1126</v>
      </c>
    </row>
    <row r="361" spans="1:3" ht="24.75" customHeight="1">
      <c r="A361" s="39" t="s">
        <v>407</v>
      </c>
      <c r="B361" s="9">
        <v>51</v>
      </c>
      <c r="C361" s="9">
        <v>52</v>
      </c>
    </row>
    <row r="362" spans="1:3" ht="24.75" customHeight="1">
      <c r="A362" s="39" t="s">
        <v>408</v>
      </c>
      <c r="B362" s="9">
        <v>90</v>
      </c>
      <c r="C362" s="9">
        <v>90</v>
      </c>
    </row>
    <row r="363" spans="1:3" ht="24.75" customHeight="1">
      <c r="A363" s="39" t="s">
        <v>409</v>
      </c>
      <c r="B363" s="9">
        <v>37</v>
      </c>
      <c r="C363" s="9">
        <v>37</v>
      </c>
    </row>
    <row r="364" spans="1:3" ht="24.75" customHeight="1">
      <c r="A364" s="39" t="s">
        <v>410</v>
      </c>
      <c r="B364" s="9">
        <v>100</v>
      </c>
      <c r="C364" s="9">
        <v>100</v>
      </c>
    </row>
    <row r="365" spans="1:3" ht="24.75" customHeight="1">
      <c r="A365" s="39" t="s">
        <v>411</v>
      </c>
      <c r="B365" s="9"/>
      <c r="C365" s="9">
        <v>200</v>
      </c>
    </row>
    <row r="366" spans="1:3" ht="24.75" customHeight="1">
      <c r="A366" s="39" t="s">
        <v>412</v>
      </c>
      <c r="B366" s="9">
        <v>475</v>
      </c>
      <c r="C366" s="9">
        <v>275</v>
      </c>
    </row>
    <row r="367" spans="1:3" ht="24.75" customHeight="1">
      <c r="A367" s="39" t="s">
        <v>413</v>
      </c>
      <c r="B367" s="9">
        <v>1640</v>
      </c>
      <c r="C367" s="9">
        <v>1640</v>
      </c>
    </row>
    <row r="368" spans="1:3" ht="24.75" customHeight="1">
      <c r="A368" s="38" t="s">
        <v>414</v>
      </c>
      <c r="B368" s="9">
        <f>SUM(B369:B372)</f>
        <v>699</v>
      </c>
      <c r="C368" s="9">
        <f>SUM(C369:C372)</f>
        <v>696</v>
      </c>
    </row>
    <row r="369" spans="1:3" ht="24.75" customHeight="1">
      <c r="A369" s="39" t="s">
        <v>415</v>
      </c>
      <c r="B369" s="9">
        <v>230</v>
      </c>
      <c r="C369" s="9">
        <v>230</v>
      </c>
    </row>
    <row r="370" spans="1:3" ht="24.75" customHeight="1">
      <c r="A370" s="39" t="s">
        <v>416</v>
      </c>
      <c r="B370" s="9">
        <v>10</v>
      </c>
      <c r="C370" s="9">
        <v>10</v>
      </c>
    </row>
    <row r="371" spans="1:3" ht="24.75" customHeight="1">
      <c r="A371" s="39" t="s">
        <v>417</v>
      </c>
      <c r="B371" s="9">
        <v>339</v>
      </c>
      <c r="C371" s="9">
        <v>336</v>
      </c>
    </row>
    <row r="372" spans="1:3" ht="24.75" customHeight="1">
      <c r="A372" s="39" t="s">
        <v>418</v>
      </c>
      <c r="B372" s="9">
        <v>120</v>
      </c>
      <c r="C372" s="9">
        <v>120</v>
      </c>
    </row>
    <row r="373" spans="1:3" ht="24.75" customHeight="1">
      <c r="A373" s="38" t="s">
        <v>419</v>
      </c>
      <c r="B373" s="9">
        <f>SUM(B374:B380)</f>
        <v>1761</v>
      </c>
      <c r="C373" s="9">
        <f>SUM(C374:C380)</f>
        <v>1456</v>
      </c>
    </row>
    <row r="374" spans="1:3" ht="24.75" customHeight="1">
      <c r="A374" s="39" t="s">
        <v>420</v>
      </c>
      <c r="B374" s="9">
        <v>108</v>
      </c>
      <c r="C374" s="9">
        <v>122</v>
      </c>
    </row>
    <row r="375" spans="1:3" ht="24.75" customHeight="1">
      <c r="A375" s="39" t="s">
        <v>421</v>
      </c>
      <c r="B375" s="9">
        <v>149</v>
      </c>
      <c r="C375" s="9">
        <v>11</v>
      </c>
    </row>
    <row r="376" spans="1:3" ht="24.75" customHeight="1">
      <c r="A376" s="39" t="s">
        <v>422</v>
      </c>
      <c r="B376" s="9">
        <v>797</v>
      </c>
      <c r="C376" s="9">
        <v>676</v>
      </c>
    </row>
    <row r="377" spans="1:3" ht="24.75" customHeight="1">
      <c r="A377" s="39" t="s">
        <v>423</v>
      </c>
      <c r="B377" s="9">
        <v>20</v>
      </c>
      <c r="C377" s="9">
        <v>20</v>
      </c>
    </row>
    <row r="378" spans="1:3" ht="24.75" customHeight="1">
      <c r="A378" s="39" t="s">
        <v>424</v>
      </c>
      <c r="B378" s="9">
        <v>18</v>
      </c>
      <c r="C378" s="9">
        <v>18</v>
      </c>
    </row>
    <row r="379" spans="1:3" ht="24.75" customHeight="1">
      <c r="A379" s="39" t="s">
        <v>425</v>
      </c>
      <c r="B379" s="9">
        <v>33</v>
      </c>
      <c r="C379" s="9">
        <v>33</v>
      </c>
    </row>
    <row r="380" spans="1:3" ht="24.75" customHeight="1">
      <c r="A380" s="39" t="s">
        <v>426</v>
      </c>
      <c r="B380" s="9">
        <v>636</v>
      </c>
      <c r="C380" s="9">
        <v>576</v>
      </c>
    </row>
    <row r="381" spans="1:3" ht="24.75" customHeight="1">
      <c r="A381" s="38" t="s">
        <v>427</v>
      </c>
      <c r="B381" s="9">
        <f>SUM(B382:B382)</f>
        <v>196</v>
      </c>
      <c r="C381" s="9">
        <f>SUM(C382:C382)</f>
        <v>196</v>
      </c>
    </row>
    <row r="382" spans="1:3" ht="24.75" customHeight="1">
      <c r="A382" s="39" t="s">
        <v>428</v>
      </c>
      <c r="B382" s="9">
        <v>196</v>
      </c>
      <c r="C382" s="9">
        <v>196</v>
      </c>
    </row>
    <row r="383" spans="1:3" ht="24.75" customHeight="1">
      <c r="A383" s="38" t="s">
        <v>429</v>
      </c>
      <c r="B383" s="9"/>
      <c r="C383" s="9">
        <f>C384</f>
        <v>4</v>
      </c>
    </row>
    <row r="384" spans="1:3" ht="24.75" customHeight="1">
      <c r="A384" s="39" t="s">
        <v>430</v>
      </c>
      <c r="B384" s="9"/>
      <c r="C384" s="9">
        <v>4</v>
      </c>
    </row>
    <row r="385" spans="1:3" ht="24.75" customHeight="1">
      <c r="A385" s="38" t="s">
        <v>431</v>
      </c>
      <c r="B385" s="9">
        <f>SUM(B386:B386)</f>
        <v>106</v>
      </c>
      <c r="C385" s="9">
        <f>SUM(C386:C386)</f>
        <v>106</v>
      </c>
    </row>
    <row r="386" spans="1:3" ht="24.75" customHeight="1">
      <c r="A386" s="39" t="s">
        <v>432</v>
      </c>
      <c r="B386" s="9">
        <v>106</v>
      </c>
      <c r="C386" s="9">
        <v>106</v>
      </c>
    </row>
    <row r="387" spans="1:3" ht="24.75" customHeight="1">
      <c r="A387" s="38" t="s">
        <v>433</v>
      </c>
      <c r="B387" s="9">
        <f>B388</f>
        <v>7996</v>
      </c>
      <c r="C387" s="9">
        <f>C388</f>
        <v>10282</v>
      </c>
    </row>
    <row r="388" spans="1:3" ht="24.75" customHeight="1">
      <c r="A388" s="38" t="s">
        <v>434</v>
      </c>
      <c r="B388" s="9">
        <f>SUM(B389:B391)</f>
        <v>7996</v>
      </c>
      <c r="C388" s="9">
        <f>SUM(C389:C391)</f>
        <v>10282</v>
      </c>
    </row>
    <row r="389" spans="1:3" ht="24.75" customHeight="1">
      <c r="A389" s="39" t="s">
        <v>129</v>
      </c>
      <c r="B389" s="9">
        <v>439</v>
      </c>
      <c r="C389" s="9">
        <v>422</v>
      </c>
    </row>
    <row r="390" spans="1:3" ht="24.75" customHeight="1">
      <c r="A390" s="39" t="s">
        <v>435</v>
      </c>
      <c r="B390" s="9">
        <v>1544</v>
      </c>
      <c r="C390" s="9">
        <v>1544</v>
      </c>
    </row>
    <row r="391" spans="1:3" ht="24.75" customHeight="1">
      <c r="A391" s="39" t="s">
        <v>436</v>
      </c>
      <c r="B391" s="9">
        <v>6013</v>
      </c>
      <c r="C391" s="9">
        <v>8316</v>
      </c>
    </row>
    <row r="392" spans="1:3" ht="24.75" customHeight="1">
      <c r="A392" s="38" t="s">
        <v>437</v>
      </c>
      <c r="B392" s="9">
        <f>SUM(B393,B395,B397)</f>
        <v>11440</v>
      </c>
      <c r="C392" s="9">
        <f>SUM(C393,C395,C397)</f>
        <v>11038</v>
      </c>
    </row>
    <row r="393" spans="1:3" ht="24.75" customHeight="1">
      <c r="A393" s="38" t="s">
        <v>438</v>
      </c>
      <c r="B393" s="9">
        <f aca="true" t="shared" si="6" ref="B393:B397">SUM(B394:B394)</f>
        <v>243</v>
      </c>
      <c r="C393" s="9">
        <f aca="true" t="shared" si="7" ref="C393:C397">SUM(C394:C394)</f>
        <v>234</v>
      </c>
    </row>
    <row r="394" spans="1:3" ht="24.75" customHeight="1">
      <c r="A394" s="39" t="s">
        <v>439</v>
      </c>
      <c r="B394" s="9">
        <v>243</v>
      </c>
      <c r="C394" s="9">
        <v>234</v>
      </c>
    </row>
    <row r="395" spans="1:3" ht="24.75" customHeight="1">
      <c r="A395" s="38" t="s">
        <v>440</v>
      </c>
      <c r="B395" s="9">
        <f t="shared" si="6"/>
        <v>11110</v>
      </c>
      <c r="C395" s="9">
        <f t="shared" si="7"/>
        <v>10702</v>
      </c>
    </row>
    <row r="396" spans="1:3" ht="24.75" customHeight="1">
      <c r="A396" s="39" t="s">
        <v>441</v>
      </c>
      <c r="B396" s="9">
        <v>11110</v>
      </c>
      <c r="C396" s="9">
        <v>10702</v>
      </c>
    </row>
    <row r="397" spans="1:3" ht="24.75" customHeight="1">
      <c r="A397" s="38" t="s">
        <v>442</v>
      </c>
      <c r="B397" s="9">
        <f t="shared" si="6"/>
        <v>87</v>
      </c>
      <c r="C397" s="9">
        <f t="shared" si="7"/>
        <v>102</v>
      </c>
    </row>
    <row r="398" spans="1:3" ht="24.75" customHeight="1">
      <c r="A398" s="39" t="s">
        <v>443</v>
      </c>
      <c r="B398" s="9">
        <v>87</v>
      </c>
      <c r="C398" s="9">
        <v>102</v>
      </c>
    </row>
    <row r="399" spans="1:243" ht="24.75" customHeight="1">
      <c r="A399" s="38" t="s">
        <v>444</v>
      </c>
      <c r="B399" s="9">
        <f>B400+B402</f>
        <v>7579</v>
      </c>
      <c r="C399" s="9">
        <f>C400+C402</f>
        <v>5855</v>
      </c>
      <c r="D399" s="32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</row>
    <row r="400" spans="1:243" ht="24.75" customHeight="1">
      <c r="A400" s="38" t="s">
        <v>445</v>
      </c>
      <c r="B400" s="9">
        <f aca="true" t="shared" si="8" ref="B400:B405">SUM(B401:B401)</f>
        <v>6300</v>
      </c>
      <c r="C400" s="9">
        <f aca="true" t="shared" si="9" ref="C400:C405">SUM(C401:C401)</f>
        <v>4576</v>
      </c>
      <c r="D400" s="32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</row>
    <row r="401" spans="1:3" ht="24.75" customHeight="1">
      <c r="A401" s="39" t="s">
        <v>446</v>
      </c>
      <c r="B401" s="9">
        <v>6300</v>
      </c>
      <c r="C401" s="9">
        <v>4576</v>
      </c>
    </row>
    <row r="402" spans="1:243" ht="24.75" customHeight="1">
      <c r="A402" s="38" t="s">
        <v>447</v>
      </c>
      <c r="B402" s="9">
        <f t="shared" si="8"/>
        <v>1279</v>
      </c>
      <c r="C402" s="9">
        <f t="shared" si="9"/>
        <v>1279</v>
      </c>
      <c r="D402" s="3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</row>
    <row r="403" spans="1:3" ht="24.75" customHeight="1">
      <c r="A403" s="39" t="s">
        <v>448</v>
      </c>
      <c r="B403" s="9">
        <v>1279</v>
      </c>
      <c r="C403" s="9">
        <v>1279</v>
      </c>
    </row>
    <row r="404" spans="1:3" ht="24.75" customHeight="1">
      <c r="A404" s="38" t="s">
        <v>449</v>
      </c>
      <c r="B404" s="9">
        <f>B405</f>
        <v>140</v>
      </c>
      <c r="C404" s="9">
        <f>C405</f>
        <v>140</v>
      </c>
    </row>
    <row r="405" spans="1:243" ht="24.75" customHeight="1">
      <c r="A405" s="38" t="s">
        <v>450</v>
      </c>
      <c r="B405" s="9">
        <f t="shared" si="8"/>
        <v>140</v>
      </c>
      <c r="C405" s="9">
        <f t="shared" si="9"/>
        <v>140</v>
      </c>
      <c r="D405" s="32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</row>
    <row r="406" spans="1:3" ht="24.75" customHeight="1">
      <c r="A406" s="39" t="s">
        <v>451</v>
      </c>
      <c r="B406" s="9">
        <v>140</v>
      </c>
      <c r="C406" s="9">
        <v>140</v>
      </c>
    </row>
    <row r="407" spans="1:3" ht="24.75" customHeight="1">
      <c r="A407" s="38" t="s">
        <v>452</v>
      </c>
      <c r="B407" s="9">
        <f>SUM(B408,B418)</f>
        <v>3090</v>
      </c>
      <c r="C407" s="9">
        <f>SUM(C408,C418)</f>
        <v>2846</v>
      </c>
    </row>
    <row r="408" spans="1:243" ht="24.75" customHeight="1">
      <c r="A408" s="38" t="s">
        <v>453</v>
      </c>
      <c r="B408" s="9">
        <f>SUM(B409:B417)</f>
        <v>2925</v>
      </c>
      <c r="C408" s="9">
        <f>SUM(C409:C417)</f>
        <v>2636</v>
      </c>
      <c r="D408" s="32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</row>
    <row r="409" spans="1:243" ht="24.75" customHeight="1">
      <c r="A409" s="39" t="s">
        <v>129</v>
      </c>
      <c r="B409" s="9">
        <v>323</v>
      </c>
      <c r="C409" s="9">
        <v>307</v>
      </c>
      <c r="D409" s="32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</row>
    <row r="410" spans="1:243" ht="24.75" customHeight="1">
      <c r="A410" s="39" t="s">
        <v>130</v>
      </c>
      <c r="B410" s="9">
        <v>42</v>
      </c>
      <c r="C410" s="9">
        <v>42</v>
      </c>
      <c r="D410" s="32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</row>
    <row r="411" spans="1:243" ht="24.75" customHeight="1">
      <c r="A411" s="39" t="s">
        <v>454</v>
      </c>
      <c r="B411" s="9">
        <v>15</v>
      </c>
      <c r="C411" s="9">
        <v>15</v>
      </c>
      <c r="D411" s="32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</row>
    <row r="412" spans="1:243" ht="24.75" customHeight="1">
      <c r="A412" s="39" t="s">
        <v>455</v>
      </c>
      <c r="B412" s="9">
        <v>265</v>
      </c>
      <c r="C412" s="9">
        <v>265</v>
      </c>
      <c r="D412" s="3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</row>
    <row r="413" spans="1:243" ht="24.75" customHeight="1">
      <c r="A413" s="39" t="s">
        <v>456</v>
      </c>
      <c r="B413" s="9">
        <v>5</v>
      </c>
      <c r="C413" s="9">
        <v>5</v>
      </c>
      <c r="D413" s="32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</row>
    <row r="414" spans="1:3" ht="24.75" customHeight="1">
      <c r="A414" s="39" t="s">
        <v>457</v>
      </c>
      <c r="B414" s="9">
        <v>30</v>
      </c>
      <c r="C414" s="9">
        <v>30</v>
      </c>
    </row>
    <row r="415" spans="1:3" ht="24.75" customHeight="1">
      <c r="A415" s="39" t="s">
        <v>458</v>
      </c>
      <c r="B415" s="9">
        <v>484</v>
      </c>
      <c r="C415" s="9">
        <v>377</v>
      </c>
    </row>
    <row r="416" spans="1:243" ht="24.75" customHeight="1">
      <c r="A416" s="39" t="s">
        <v>134</v>
      </c>
      <c r="B416" s="9">
        <v>1707</v>
      </c>
      <c r="C416" s="9">
        <v>1541</v>
      </c>
      <c r="D416" s="32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</row>
    <row r="417" spans="1:243" ht="24.75" customHeight="1">
      <c r="A417" s="39" t="s">
        <v>459</v>
      </c>
      <c r="B417" s="9">
        <v>54</v>
      </c>
      <c r="C417" s="9">
        <v>54</v>
      </c>
      <c r="D417" s="32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</row>
    <row r="418" spans="1:243" ht="24.75" customHeight="1">
      <c r="A418" s="38" t="s">
        <v>460</v>
      </c>
      <c r="B418" s="9">
        <f>SUM(B419:B419)</f>
        <v>165</v>
      </c>
      <c r="C418" s="9">
        <f>SUM(C419:C419)</f>
        <v>210</v>
      </c>
      <c r="D418" s="32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</row>
    <row r="419" spans="1:243" ht="24.75" customHeight="1">
      <c r="A419" s="39" t="s">
        <v>461</v>
      </c>
      <c r="B419" s="9">
        <v>165</v>
      </c>
      <c r="C419" s="9">
        <v>210</v>
      </c>
      <c r="D419" s="32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</row>
    <row r="420" spans="1:243" ht="24.75" customHeight="1">
      <c r="A420" s="38" t="s">
        <v>462</v>
      </c>
      <c r="B420" s="9">
        <f>SUM(B421,B424,B427)</f>
        <v>584</v>
      </c>
      <c r="C420" s="9">
        <f>SUM(C421,C424,C427)</f>
        <v>419</v>
      </c>
      <c r="D420" s="32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</row>
    <row r="421" spans="1:3" ht="24.75" customHeight="1">
      <c r="A421" s="38" t="s">
        <v>463</v>
      </c>
      <c r="B421" s="9">
        <f>SUM(B422:B423)</f>
        <v>112</v>
      </c>
      <c r="C421" s="9">
        <f>SUM(C422:C423)</f>
        <v>168</v>
      </c>
    </row>
    <row r="422" spans="1:243" ht="24.75" customHeight="1">
      <c r="A422" s="39" t="s">
        <v>464</v>
      </c>
      <c r="B422" s="9">
        <v>100</v>
      </c>
      <c r="C422" s="9">
        <v>162</v>
      </c>
      <c r="D422" s="3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</row>
    <row r="423" spans="1:243" ht="24.75" customHeight="1">
      <c r="A423" s="39" t="s">
        <v>465</v>
      </c>
      <c r="B423" s="9">
        <v>12</v>
      </c>
      <c r="C423" s="9">
        <v>6</v>
      </c>
      <c r="D423" s="32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</row>
    <row r="424" spans="1:3" ht="24.75" customHeight="1">
      <c r="A424" s="38" t="s">
        <v>466</v>
      </c>
      <c r="B424" s="9">
        <f>SUM(B425:B426)</f>
        <v>172</v>
      </c>
      <c r="C424" s="9">
        <f>SUM(C425:C426)</f>
        <v>200</v>
      </c>
    </row>
    <row r="425" spans="1:243" ht="24.75" customHeight="1">
      <c r="A425" s="39" t="s">
        <v>467</v>
      </c>
      <c r="B425" s="9">
        <v>104</v>
      </c>
      <c r="C425" s="9">
        <v>109</v>
      </c>
      <c r="D425" s="32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</row>
    <row r="426" spans="1:3" ht="24.75" customHeight="1">
      <c r="A426" s="39" t="s">
        <v>468</v>
      </c>
      <c r="B426" s="9">
        <v>68</v>
      </c>
      <c r="C426" s="9">
        <v>91</v>
      </c>
    </row>
    <row r="427" spans="1:3" ht="24.75" customHeight="1">
      <c r="A427" s="38" t="s">
        <v>469</v>
      </c>
      <c r="B427" s="9">
        <f>SUM(B428:B428)</f>
        <v>300</v>
      </c>
      <c r="C427" s="9">
        <f>SUM(C428:C428)</f>
        <v>51</v>
      </c>
    </row>
    <row r="428" spans="1:243" ht="24.75" customHeight="1">
      <c r="A428" s="39" t="s">
        <v>470</v>
      </c>
      <c r="B428" s="9">
        <v>300</v>
      </c>
      <c r="C428" s="9">
        <v>51</v>
      </c>
      <c r="D428" s="32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</row>
    <row r="429" spans="1:243" ht="24.75" customHeight="1">
      <c r="A429" s="38" t="s">
        <v>471</v>
      </c>
      <c r="B429" s="9">
        <f>SUM(B430)</f>
        <v>720</v>
      </c>
      <c r="C429" s="9">
        <f>SUM(C430)</f>
        <v>720</v>
      </c>
      <c r="D429" s="32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</row>
    <row r="430" spans="1:243" ht="24.75" customHeight="1">
      <c r="A430" s="38" t="s">
        <v>472</v>
      </c>
      <c r="B430" s="9">
        <f>SUM(B431:B434)</f>
        <v>720</v>
      </c>
      <c r="C430" s="9">
        <f>SUM(C431:C434)</f>
        <v>720</v>
      </c>
      <c r="D430" s="32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</row>
    <row r="431" spans="1:243" ht="24.75" customHeight="1">
      <c r="A431" s="39" t="s">
        <v>473</v>
      </c>
      <c r="B431" s="9">
        <v>3</v>
      </c>
      <c r="C431" s="9">
        <v>3</v>
      </c>
      <c r="D431" s="32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</row>
    <row r="432" spans="1:3" ht="24.75" customHeight="1">
      <c r="A432" s="39" t="s">
        <v>474</v>
      </c>
      <c r="B432" s="9">
        <v>2</v>
      </c>
      <c r="C432" s="9">
        <v>2</v>
      </c>
    </row>
    <row r="433" spans="1:243" ht="24.75" customHeight="1">
      <c r="A433" s="39" t="s">
        <v>475</v>
      </c>
      <c r="B433" s="9">
        <v>5</v>
      </c>
      <c r="C433" s="9">
        <v>5</v>
      </c>
      <c r="D433" s="32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</row>
    <row r="434" spans="1:243" ht="24.75" customHeight="1">
      <c r="A434" s="39" t="s">
        <v>476</v>
      </c>
      <c r="B434" s="9">
        <v>710</v>
      </c>
      <c r="C434" s="9">
        <v>710</v>
      </c>
      <c r="D434" s="32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</row>
    <row r="435" spans="1:243" ht="24.75" customHeight="1">
      <c r="A435" s="38" t="s">
        <v>477</v>
      </c>
      <c r="B435" s="9">
        <f>SUM(B436,B441,B444)</f>
        <v>3657</v>
      </c>
      <c r="C435" s="9">
        <f>SUM(C436,C441,C444)</f>
        <v>3657</v>
      </c>
      <c r="D435" s="32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</row>
    <row r="436" spans="1:3" ht="24.75" customHeight="1">
      <c r="A436" s="38" t="s">
        <v>478</v>
      </c>
      <c r="B436" s="9">
        <f>SUM(B437:B440)</f>
        <v>988</v>
      </c>
      <c r="C436" s="9">
        <f>SUM(C437:C440)</f>
        <v>988</v>
      </c>
    </row>
    <row r="437" spans="1:243" ht="24.75" customHeight="1">
      <c r="A437" s="39" t="s">
        <v>129</v>
      </c>
      <c r="B437" s="9">
        <v>365</v>
      </c>
      <c r="C437" s="9">
        <v>381</v>
      </c>
      <c r="D437" s="32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</row>
    <row r="438" spans="1:243" ht="24.75" customHeight="1">
      <c r="A438" s="39" t="s">
        <v>479</v>
      </c>
      <c r="B438" s="9">
        <v>199</v>
      </c>
      <c r="C438" s="9">
        <v>208</v>
      </c>
      <c r="D438" s="32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</row>
    <row r="439" spans="1:243" ht="24.75" customHeight="1">
      <c r="A439" s="39" t="s">
        <v>134</v>
      </c>
      <c r="B439" s="9">
        <v>233</v>
      </c>
      <c r="C439" s="9">
        <v>208</v>
      </c>
      <c r="D439" s="32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</row>
    <row r="440" spans="1:243" ht="24.75" customHeight="1">
      <c r="A440" s="39" t="s">
        <v>480</v>
      </c>
      <c r="B440" s="9">
        <v>191</v>
      </c>
      <c r="C440" s="9">
        <v>191</v>
      </c>
      <c r="D440" s="32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</row>
    <row r="441" spans="1:3" ht="24.75" customHeight="1">
      <c r="A441" s="38" t="s">
        <v>481</v>
      </c>
      <c r="B441" s="9">
        <f>SUM(B442:B443)</f>
        <v>2539</v>
      </c>
      <c r="C441" s="9">
        <f>SUM(C442:C443)</f>
        <v>2539</v>
      </c>
    </row>
    <row r="442" spans="1:243" ht="24.75" customHeight="1">
      <c r="A442" s="39" t="s">
        <v>482</v>
      </c>
      <c r="B442" s="9">
        <v>2534</v>
      </c>
      <c r="C442" s="9">
        <v>2534</v>
      </c>
      <c r="D442" s="3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</row>
    <row r="443" spans="1:243" ht="24.75" customHeight="1">
      <c r="A443" s="39" t="s">
        <v>483</v>
      </c>
      <c r="B443" s="9">
        <v>5</v>
      </c>
      <c r="C443" s="9">
        <v>5</v>
      </c>
      <c r="D443" s="32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</row>
    <row r="444" spans="1:3" ht="24.75" customHeight="1">
      <c r="A444" s="38" t="s">
        <v>484</v>
      </c>
      <c r="B444" s="9">
        <f>SUM(B445:B445)</f>
        <v>130</v>
      </c>
      <c r="C444" s="9">
        <f>SUM(C445:C445)</f>
        <v>130</v>
      </c>
    </row>
    <row r="445" spans="1:243" ht="24.75" customHeight="1">
      <c r="A445" s="39" t="s">
        <v>485</v>
      </c>
      <c r="B445" s="9">
        <v>130</v>
      </c>
      <c r="C445" s="9">
        <v>130</v>
      </c>
      <c r="D445" s="32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</row>
    <row r="446" spans="1:3" ht="24.75" customHeight="1">
      <c r="A446" s="38" t="s">
        <v>486</v>
      </c>
      <c r="B446" s="9">
        <v>3685</v>
      </c>
      <c r="C446" s="9">
        <v>3685</v>
      </c>
    </row>
    <row r="447" spans="1:3" ht="24.75" customHeight="1">
      <c r="A447" s="38" t="s">
        <v>487</v>
      </c>
      <c r="B447" s="9">
        <f>B448+B450</f>
        <v>31994</v>
      </c>
      <c r="C447" s="9">
        <f>C448+C450</f>
        <v>84432</v>
      </c>
    </row>
    <row r="448" spans="1:3" ht="24.75" customHeight="1">
      <c r="A448" s="38" t="s">
        <v>488</v>
      </c>
      <c r="B448" s="9">
        <f aca="true" t="shared" si="10" ref="B448:B452">B449</f>
        <v>18518</v>
      </c>
      <c r="C448" s="9">
        <f aca="true" t="shared" si="11" ref="C448:C452">C449</f>
        <v>18201</v>
      </c>
    </row>
    <row r="449" spans="1:243" ht="24.75" customHeight="1">
      <c r="A449" s="39" t="s">
        <v>489</v>
      </c>
      <c r="B449" s="9">
        <v>18518</v>
      </c>
      <c r="C449" s="9">
        <v>18201</v>
      </c>
      <c r="D449" s="32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</row>
    <row r="450" spans="1:3" ht="24.75" customHeight="1">
      <c r="A450" s="38" t="s">
        <v>490</v>
      </c>
      <c r="B450" s="9">
        <f t="shared" si="10"/>
        <v>13476</v>
      </c>
      <c r="C450" s="9">
        <f t="shared" si="11"/>
        <v>66231</v>
      </c>
    </row>
    <row r="451" spans="1:243" ht="24.75" customHeight="1">
      <c r="A451" s="39" t="s">
        <v>491</v>
      </c>
      <c r="B451" s="9">
        <v>13476</v>
      </c>
      <c r="C451" s="9">
        <f>65898+333</f>
        <v>66231</v>
      </c>
      <c r="D451" s="32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</row>
    <row r="452" spans="1:3" ht="24.75" customHeight="1">
      <c r="A452" s="38" t="s">
        <v>492</v>
      </c>
      <c r="B452" s="9">
        <f t="shared" si="10"/>
        <v>9306</v>
      </c>
      <c r="C452" s="9">
        <f t="shared" si="11"/>
        <v>9306</v>
      </c>
    </row>
    <row r="453" spans="1:3" ht="24.75" customHeight="1">
      <c r="A453" s="38" t="s">
        <v>493</v>
      </c>
      <c r="B453" s="9">
        <f>SUM(B454:B454)</f>
        <v>9306</v>
      </c>
      <c r="C453" s="9">
        <f>SUM(C454:C454)</f>
        <v>9306</v>
      </c>
    </row>
    <row r="454" spans="1:243" ht="24.75" customHeight="1">
      <c r="A454" s="39" t="s">
        <v>494</v>
      </c>
      <c r="B454" s="9">
        <v>9306</v>
      </c>
      <c r="C454" s="9">
        <v>9306</v>
      </c>
      <c r="D454" s="32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</row>
    <row r="455" spans="1:3" ht="24.75" customHeight="1">
      <c r="A455" s="38" t="s">
        <v>495</v>
      </c>
      <c r="B455" s="9">
        <f>SUM(B456:B456)</f>
        <v>500</v>
      </c>
      <c r="C455" s="9">
        <f>SUM(C456:C456)</f>
        <v>500</v>
      </c>
    </row>
    <row r="456" spans="1:243" ht="24.75" customHeight="1">
      <c r="A456" s="39" t="s">
        <v>496</v>
      </c>
      <c r="B456" s="9">
        <v>500</v>
      </c>
      <c r="C456" s="9">
        <v>500</v>
      </c>
      <c r="D456" s="32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</row>
    <row r="457" spans="1:3" ht="24.75" customHeight="1">
      <c r="A457" s="38" t="s">
        <v>497</v>
      </c>
      <c r="B457" s="9">
        <f>B461+B463+B458</f>
        <v>-10000</v>
      </c>
      <c r="C457" s="9">
        <f>C461+C463+C458</f>
        <v>-10000</v>
      </c>
    </row>
    <row r="458" spans="1:3" ht="24.75" customHeight="1">
      <c r="A458" s="38" t="s">
        <v>498</v>
      </c>
      <c r="B458" s="9">
        <f>B459+B460</f>
        <v>-10000</v>
      </c>
      <c r="C458" s="9">
        <f>C459+C460</f>
        <v>-10000</v>
      </c>
    </row>
    <row r="459" spans="1:243" ht="24.75" customHeight="1">
      <c r="A459" s="39" t="s">
        <v>499</v>
      </c>
      <c r="B459" s="9">
        <v>-13000</v>
      </c>
      <c r="C459" s="9">
        <v>-13000</v>
      </c>
      <c r="D459" s="32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</row>
    <row r="460" spans="1:243" ht="24.75" customHeight="1">
      <c r="A460" s="39" t="s">
        <v>500</v>
      </c>
      <c r="B460" s="9">
        <v>3000</v>
      </c>
      <c r="C460" s="9">
        <v>3000</v>
      </c>
      <c r="D460" s="32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</row>
    <row r="461" spans="1:3" ht="24.75" customHeight="1">
      <c r="A461" s="38" t="s">
        <v>117</v>
      </c>
      <c r="B461" s="9">
        <f>B462</f>
        <v>0</v>
      </c>
      <c r="C461" s="9">
        <f>C462</f>
        <v>0</v>
      </c>
    </row>
    <row r="462" spans="1:243" ht="24.75" customHeight="1">
      <c r="A462" s="39" t="s">
        <v>501</v>
      </c>
      <c r="B462" s="9"/>
      <c r="C462" s="9"/>
      <c r="D462" s="3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</row>
    <row r="463" spans="1:3" ht="24.75" customHeight="1">
      <c r="A463" s="38" t="s">
        <v>502</v>
      </c>
      <c r="B463" s="9"/>
      <c r="C463" s="9"/>
    </row>
    <row r="464" spans="1:3" ht="24.75" customHeight="1">
      <c r="A464" s="38" t="s">
        <v>62</v>
      </c>
      <c r="B464" s="9">
        <f>B465</f>
        <v>28861</v>
      </c>
      <c r="C464" s="9">
        <f>C465</f>
        <v>28861</v>
      </c>
    </row>
    <row r="465" spans="1:3" ht="24.75" customHeight="1">
      <c r="A465" s="38" t="s">
        <v>503</v>
      </c>
      <c r="B465" s="9">
        <f>SUM(B466:B466)</f>
        <v>28861</v>
      </c>
      <c r="C465" s="9">
        <f>SUM(C466:C466)</f>
        <v>28861</v>
      </c>
    </row>
    <row r="466" spans="1:243" ht="24.75" customHeight="1">
      <c r="A466" s="39" t="s">
        <v>504</v>
      </c>
      <c r="B466" s="9">
        <v>28861</v>
      </c>
      <c r="C466" s="9">
        <v>28861</v>
      </c>
      <c r="D466" s="32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</row>
  </sheetData>
  <sheetProtection/>
  <mergeCells count="2">
    <mergeCell ref="A2:C2"/>
    <mergeCell ref="A3:C3"/>
  </mergeCells>
  <printOptions/>
  <pageMargins left="1.18" right="1.18" top="0.59" bottom="0.71" header="0.51" footer="0.43"/>
  <pageSetup horizontalDpi="600" verticalDpi="600" orientation="portrait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1"/>
  <sheetViews>
    <sheetView showZeros="0" zoomScaleSheetLayoutView="100" workbookViewId="0" topLeftCell="A419">
      <selection activeCell="C442" sqref="C442"/>
    </sheetView>
  </sheetViews>
  <sheetFormatPr defaultColWidth="10.28125" defaultRowHeight="31.5" customHeight="1"/>
  <cols>
    <col min="1" max="1" width="51.00390625" style="13" customWidth="1"/>
    <col min="2" max="2" width="19.00390625" style="31" customWidth="1"/>
    <col min="3" max="3" width="20.8515625" style="31" customWidth="1"/>
    <col min="4" max="240" width="10.28125" style="10" customWidth="1"/>
    <col min="241" max="243" width="10.28125" style="32" customWidth="1"/>
  </cols>
  <sheetData>
    <row r="1" spans="1:240" ht="15.75" customHeight="1">
      <c r="A1" s="2" t="s">
        <v>505</v>
      </c>
      <c r="B1" s="19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</row>
    <row r="2" spans="1:3" s="10" customFormat="1" ht="45" customHeight="1">
      <c r="A2" s="34" t="s">
        <v>506</v>
      </c>
      <c r="B2" s="34"/>
      <c r="C2" s="34"/>
    </row>
    <row r="3" spans="1:3" s="12" customFormat="1" ht="15.75" customHeight="1">
      <c r="A3" s="35" t="s">
        <v>2</v>
      </c>
      <c r="B3" s="35"/>
      <c r="C3" s="35"/>
    </row>
    <row r="4" spans="1:243" s="30" customFormat="1" ht="39.75" customHeight="1">
      <c r="A4" s="36" t="s">
        <v>123</v>
      </c>
      <c r="B4" s="36" t="s">
        <v>124</v>
      </c>
      <c r="C4" s="36" t="s">
        <v>125</v>
      </c>
      <c r="IG4" s="40"/>
      <c r="IH4" s="40"/>
      <c r="II4" s="40"/>
    </row>
    <row r="5" spans="1:3" s="10" customFormat="1" ht="24.75" customHeight="1">
      <c r="A5" s="37" t="s">
        <v>126</v>
      </c>
      <c r="B5" s="9">
        <f>SUM(B6,B119,B128,B151,B172,B188,B214,B281,B316,B324,B342,B367,B372,B379,B384,B397,B403,B419,B420,B425,B428,B409)</f>
        <v>313389</v>
      </c>
      <c r="C5" s="9">
        <f>SUM(C6,C119,C128,C151,C172,C188,C214,C281,C316,C324,C342,C367,C372,C379,C384,C397,C403,C419,C420,C425,C428,C409)</f>
        <v>369627</v>
      </c>
    </row>
    <row r="6" spans="1:3" s="10" customFormat="1" ht="24.75" customHeight="1">
      <c r="A6" s="38" t="s">
        <v>127</v>
      </c>
      <c r="B6" s="9">
        <f>SUM(B7,B15,B22,B29,B34,B40,B47,B49,B54,B56,B60,B107,B63,B69,B73,B77,B82,B87,B92,B97,B104)</f>
        <v>34012</v>
      </c>
      <c r="C6" s="9">
        <f>SUM(C7,C15,C22,C29,C34,C40,C47,C49,C54,C56,C60,C107,C63,C69,C73,C77,C82,C87,C92,C97,C104)</f>
        <v>34548</v>
      </c>
    </row>
    <row r="7" spans="1:3" s="10" customFormat="1" ht="24.75" customHeight="1">
      <c r="A7" s="38" t="s">
        <v>128</v>
      </c>
      <c r="B7" s="9">
        <f>SUM(B8:B14)</f>
        <v>841</v>
      </c>
      <c r="C7" s="9">
        <f>SUM(C8:C14)</f>
        <v>816</v>
      </c>
    </row>
    <row r="8" spans="1:3" s="10" customFormat="1" ht="24.75" customHeight="1">
      <c r="A8" s="39" t="s">
        <v>129</v>
      </c>
      <c r="B8" s="9">
        <v>493</v>
      </c>
      <c r="C8" s="9">
        <v>478</v>
      </c>
    </row>
    <row r="9" spans="1:3" s="10" customFormat="1" ht="24.75" customHeight="1">
      <c r="A9" s="39" t="s">
        <v>130</v>
      </c>
      <c r="B9" s="9">
        <v>46</v>
      </c>
      <c r="C9" s="9">
        <v>40</v>
      </c>
    </row>
    <row r="10" spans="1:3" s="10" customFormat="1" ht="24.75" customHeight="1">
      <c r="A10" s="39" t="s">
        <v>131</v>
      </c>
      <c r="B10" s="9">
        <v>78</v>
      </c>
      <c r="C10" s="9">
        <v>78</v>
      </c>
    </row>
    <row r="11" spans="1:3" s="10" customFormat="1" ht="24.75" customHeight="1">
      <c r="A11" s="39" t="s">
        <v>132</v>
      </c>
      <c r="B11" s="9">
        <v>20</v>
      </c>
      <c r="C11" s="9">
        <v>20</v>
      </c>
    </row>
    <row r="12" spans="1:3" s="10" customFormat="1" ht="24.75" customHeight="1">
      <c r="A12" s="39" t="s">
        <v>133</v>
      </c>
      <c r="B12" s="9">
        <v>110</v>
      </c>
      <c r="C12" s="9">
        <v>110</v>
      </c>
    </row>
    <row r="13" spans="1:3" ht="24.75" customHeight="1">
      <c r="A13" s="39" t="s">
        <v>134</v>
      </c>
      <c r="B13" s="9">
        <v>92</v>
      </c>
      <c r="C13" s="9">
        <v>88</v>
      </c>
    </row>
    <row r="14" spans="1:3" ht="24.75" customHeight="1">
      <c r="A14" s="39" t="s">
        <v>135</v>
      </c>
      <c r="B14" s="9">
        <v>2</v>
      </c>
      <c r="C14" s="9">
        <v>2</v>
      </c>
    </row>
    <row r="15" spans="1:3" ht="24.75" customHeight="1">
      <c r="A15" s="38" t="s">
        <v>136</v>
      </c>
      <c r="B15" s="9">
        <f>SUM(B16:B21)</f>
        <v>800</v>
      </c>
      <c r="C15" s="9">
        <f>SUM(C16:C21)</f>
        <v>775</v>
      </c>
    </row>
    <row r="16" spans="1:3" ht="24.75" customHeight="1">
      <c r="A16" s="39" t="s">
        <v>129</v>
      </c>
      <c r="B16" s="9">
        <v>488</v>
      </c>
      <c r="C16" s="9">
        <v>466</v>
      </c>
    </row>
    <row r="17" spans="1:3" ht="24.75" customHeight="1">
      <c r="A17" s="39" t="s">
        <v>130</v>
      </c>
      <c r="B17" s="9">
        <v>80</v>
      </c>
      <c r="C17" s="9">
        <v>80</v>
      </c>
    </row>
    <row r="18" spans="1:3" ht="24.75" customHeight="1">
      <c r="A18" s="39" t="s">
        <v>137</v>
      </c>
      <c r="B18" s="9">
        <v>58</v>
      </c>
      <c r="C18" s="9">
        <v>58</v>
      </c>
    </row>
    <row r="19" spans="1:3" ht="24.75" customHeight="1">
      <c r="A19" s="39" t="s">
        <v>138</v>
      </c>
      <c r="B19" s="9">
        <v>25</v>
      </c>
      <c r="C19" s="9">
        <v>25</v>
      </c>
    </row>
    <row r="20" spans="1:3" ht="24.75" customHeight="1">
      <c r="A20" s="39" t="s">
        <v>134</v>
      </c>
      <c r="B20" s="9">
        <v>89</v>
      </c>
      <c r="C20" s="9">
        <v>86</v>
      </c>
    </row>
    <row r="21" spans="1:3" ht="24.75" customHeight="1">
      <c r="A21" s="39" t="s">
        <v>139</v>
      </c>
      <c r="B21" s="9">
        <v>60</v>
      </c>
      <c r="C21" s="9">
        <v>60</v>
      </c>
    </row>
    <row r="22" spans="1:3" ht="24.75" customHeight="1">
      <c r="A22" s="38" t="s">
        <v>140</v>
      </c>
      <c r="B22" s="9">
        <f>SUM(B23:B28)</f>
        <v>8800</v>
      </c>
      <c r="C22" s="9">
        <f>SUM(C23:C28)</f>
        <v>8690</v>
      </c>
    </row>
    <row r="23" spans="1:3" ht="24.75" customHeight="1">
      <c r="A23" s="39" t="s">
        <v>129</v>
      </c>
      <c r="B23" s="9">
        <v>2622</v>
      </c>
      <c r="C23" s="9">
        <v>2694</v>
      </c>
    </row>
    <row r="24" spans="1:3" ht="24.75" customHeight="1">
      <c r="A24" s="39" t="s">
        <v>130</v>
      </c>
      <c r="B24" s="9">
        <v>765</v>
      </c>
      <c r="C24" s="9">
        <v>765</v>
      </c>
    </row>
    <row r="25" spans="1:3" ht="24.75" customHeight="1">
      <c r="A25" s="39" t="s">
        <v>141</v>
      </c>
      <c r="B25" s="9">
        <v>2086</v>
      </c>
      <c r="C25" s="9">
        <v>1958</v>
      </c>
    </row>
    <row r="26" spans="1:3" ht="24.75" customHeight="1">
      <c r="A26" s="39" t="s">
        <v>142</v>
      </c>
      <c r="B26" s="9">
        <v>71</v>
      </c>
      <c r="C26" s="9">
        <v>71</v>
      </c>
    </row>
    <row r="27" spans="1:3" ht="24.75" customHeight="1">
      <c r="A27" s="39" t="s">
        <v>134</v>
      </c>
      <c r="B27" s="9">
        <v>1832</v>
      </c>
      <c r="C27" s="9">
        <v>1766</v>
      </c>
    </row>
    <row r="28" spans="1:3" ht="24.75" customHeight="1">
      <c r="A28" s="39" t="s">
        <v>143</v>
      </c>
      <c r="B28" s="9">
        <v>1424</v>
      </c>
      <c r="C28" s="9">
        <v>1436</v>
      </c>
    </row>
    <row r="29" spans="1:3" ht="24.75" customHeight="1">
      <c r="A29" s="38" t="s">
        <v>144</v>
      </c>
      <c r="B29" s="9">
        <f>SUM(B30:B33)</f>
        <v>2672</v>
      </c>
      <c r="C29" s="9">
        <f>SUM(C30:C33)</f>
        <v>2678</v>
      </c>
    </row>
    <row r="30" spans="1:3" ht="24.75" customHeight="1">
      <c r="A30" s="39" t="s">
        <v>129</v>
      </c>
      <c r="B30" s="9">
        <v>790</v>
      </c>
      <c r="C30" s="9">
        <v>802</v>
      </c>
    </row>
    <row r="31" spans="1:3" ht="24.75" customHeight="1">
      <c r="A31" s="39" t="s">
        <v>130</v>
      </c>
      <c r="B31" s="9">
        <v>1225</v>
      </c>
      <c r="C31" s="9">
        <v>1225</v>
      </c>
    </row>
    <row r="32" spans="1:3" ht="24.75" customHeight="1">
      <c r="A32" s="39" t="s">
        <v>134</v>
      </c>
      <c r="B32" s="9">
        <v>217</v>
      </c>
      <c r="C32" s="9">
        <v>211</v>
      </c>
    </row>
    <row r="33" spans="1:3" ht="24.75" customHeight="1">
      <c r="A33" s="39" t="s">
        <v>145</v>
      </c>
      <c r="B33" s="9">
        <v>440</v>
      </c>
      <c r="C33" s="9">
        <v>440</v>
      </c>
    </row>
    <row r="34" spans="1:3" ht="24.75" customHeight="1">
      <c r="A34" s="38" t="s">
        <v>146</v>
      </c>
      <c r="B34" s="9">
        <f>SUM(B35:B39)</f>
        <v>852</v>
      </c>
      <c r="C34" s="9">
        <f>SUM(C35:C39)</f>
        <v>910</v>
      </c>
    </row>
    <row r="35" spans="1:3" ht="24.75" customHeight="1">
      <c r="A35" s="39" t="s">
        <v>129</v>
      </c>
      <c r="B35" s="9">
        <v>412</v>
      </c>
      <c r="C35" s="9">
        <v>449</v>
      </c>
    </row>
    <row r="36" spans="1:3" ht="24.75" customHeight="1">
      <c r="A36" s="39" t="s">
        <v>147</v>
      </c>
      <c r="B36" s="9">
        <v>24</v>
      </c>
      <c r="C36" s="9">
        <v>24</v>
      </c>
    </row>
    <row r="37" spans="1:3" ht="24.75" customHeight="1">
      <c r="A37" s="39" t="s">
        <v>148</v>
      </c>
      <c r="B37" s="9">
        <v>260</v>
      </c>
      <c r="C37" s="9">
        <v>281</v>
      </c>
    </row>
    <row r="38" spans="1:3" ht="24.75" customHeight="1">
      <c r="A38" s="39" t="s">
        <v>149</v>
      </c>
      <c r="B38" s="9">
        <v>73</v>
      </c>
      <c r="C38" s="9">
        <v>73</v>
      </c>
    </row>
    <row r="39" spans="1:3" ht="24.75" customHeight="1">
      <c r="A39" s="39" t="s">
        <v>134</v>
      </c>
      <c r="B39" s="9">
        <v>83</v>
      </c>
      <c r="C39" s="9">
        <v>83</v>
      </c>
    </row>
    <row r="40" spans="1:3" ht="24.75" customHeight="1">
      <c r="A40" s="38" t="s">
        <v>151</v>
      </c>
      <c r="B40" s="9">
        <f>SUM(B41:B46)</f>
        <v>2785</v>
      </c>
      <c r="C40" s="9">
        <f>SUM(C41:C46)</f>
        <v>2343</v>
      </c>
    </row>
    <row r="41" spans="1:3" ht="24.75" customHeight="1">
      <c r="A41" s="39" t="s">
        <v>129</v>
      </c>
      <c r="B41" s="9">
        <v>573</v>
      </c>
      <c r="C41" s="9">
        <v>533</v>
      </c>
    </row>
    <row r="42" spans="1:3" ht="24.75" customHeight="1">
      <c r="A42" s="39" t="s">
        <v>130</v>
      </c>
      <c r="B42" s="9">
        <v>55</v>
      </c>
      <c r="C42" s="9">
        <v>55</v>
      </c>
    </row>
    <row r="43" spans="1:3" ht="24.75" customHeight="1">
      <c r="A43" s="39" t="s">
        <v>152</v>
      </c>
      <c r="B43" s="9">
        <v>45</v>
      </c>
      <c r="C43" s="9">
        <v>45</v>
      </c>
    </row>
    <row r="44" spans="1:3" ht="24.75" customHeight="1">
      <c r="A44" s="39" t="s">
        <v>153</v>
      </c>
      <c r="B44" s="9">
        <v>130</v>
      </c>
      <c r="C44" s="9">
        <v>130</v>
      </c>
    </row>
    <row r="45" spans="1:3" ht="24.75" customHeight="1">
      <c r="A45" s="39" t="s">
        <v>134</v>
      </c>
      <c r="B45" s="9">
        <v>979</v>
      </c>
      <c r="C45" s="9">
        <v>577</v>
      </c>
    </row>
    <row r="46" spans="1:3" ht="24.75" customHeight="1">
      <c r="A46" s="39" t="s">
        <v>154</v>
      </c>
      <c r="B46" s="9">
        <v>1003</v>
      </c>
      <c r="C46" s="9">
        <v>1003</v>
      </c>
    </row>
    <row r="47" spans="1:3" ht="24.75" customHeight="1">
      <c r="A47" s="38" t="s">
        <v>155</v>
      </c>
      <c r="B47" s="9">
        <f>SUM(B48:B48)</f>
        <v>2000</v>
      </c>
      <c r="C47" s="9">
        <f>SUM(C48:C48)</f>
        <v>2000</v>
      </c>
    </row>
    <row r="48" spans="1:3" ht="24.75" customHeight="1">
      <c r="A48" s="39" t="s">
        <v>156</v>
      </c>
      <c r="B48" s="9">
        <v>2000</v>
      </c>
      <c r="C48" s="9">
        <v>2000</v>
      </c>
    </row>
    <row r="49" spans="1:3" ht="24.75" customHeight="1">
      <c r="A49" s="38" t="s">
        <v>157</v>
      </c>
      <c r="B49" s="9">
        <f>SUM(B50:B53)</f>
        <v>329</v>
      </c>
      <c r="C49" s="9">
        <f>SUM(C50:C53)</f>
        <v>310</v>
      </c>
    </row>
    <row r="50" spans="1:3" ht="24.75" customHeight="1">
      <c r="A50" s="39" t="s">
        <v>129</v>
      </c>
      <c r="B50" s="9">
        <v>144</v>
      </c>
      <c r="C50" s="9">
        <v>129</v>
      </c>
    </row>
    <row r="51" spans="1:3" ht="24.75" customHeight="1">
      <c r="A51" s="39" t="s">
        <v>158</v>
      </c>
      <c r="B51" s="9">
        <v>20</v>
      </c>
      <c r="C51" s="9">
        <v>20</v>
      </c>
    </row>
    <row r="52" spans="1:3" ht="24.75" customHeight="1">
      <c r="A52" s="39" t="s">
        <v>159</v>
      </c>
      <c r="B52" s="9">
        <v>25</v>
      </c>
      <c r="C52" s="9">
        <v>25</v>
      </c>
    </row>
    <row r="53" spans="1:3" ht="24.75" customHeight="1">
      <c r="A53" s="39" t="s">
        <v>134</v>
      </c>
      <c r="B53" s="9">
        <v>140</v>
      </c>
      <c r="C53" s="9">
        <v>136</v>
      </c>
    </row>
    <row r="54" spans="1:3" ht="24.75" customHeight="1">
      <c r="A54" s="38" t="s">
        <v>160</v>
      </c>
      <c r="B54" s="9">
        <f>SUM(B55:B55)</f>
        <v>1330</v>
      </c>
      <c r="C54" s="9">
        <f>SUM(C55:C55)</f>
        <v>1330</v>
      </c>
    </row>
    <row r="55" spans="1:3" ht="24.75" customHeight="1">
      <c r="A55" s="39" t="s">
        <v>161</v>
      </c>
      <c r="B55" s="9">
        <v>1330</v>
      </c>
      <c r="C55" s="9">
        <v>1330</v>
      </c>
    </row>
    <row r="56" spans="1:3" ht="24.75" customHeight="1">
      <c r="A56" s="38" t="s">
        <v>163</v>
      </c>
      <c r="B56" s="9">
        <f>SUM(B57:B59)</f>
        <v>1478</v>
      </c>
      <c r="C56" s="9">
        <f>SUM(C57:C59)</f>
        <v>1860</v>
      </c>
    </row>
    <row r="57" spans="1:3" ht="24.75" customHeight="1">
      <c r="A57" s="39" t="s">
        <v>129</v>
      </c>
      <c r="B57" s="9">
        <v>1282</v>
      </c>
      <c r="C57" s="9">
        <v>1660</v>
      </c>
    </row>
    <row r="58" spans="1:3" ht="24.75" customHeight="1">
      <c r="A58" s="39" t="s">
        <v>130</v>
      </c>
      <c r="B58" s="9">
        <v>140</v>
      </c>
      <c r="C58" s="9">
        <v>140</v>
      </c>
    </row>
    <row r="59" spans="1:3" ht="24.75" customHeight="1">
      <c r="A59" s="39" t="s">
        <v>134</v>
      </c>
      <c r="B59" s="9">
        <v>56</v>
      </c>
      <c r="C59" s="9">
        <v>60</v>
      </c>
    </row>
    <row r="60" spans="1:3" ht="24.75" customHeight="1">
      <c r="A60" s="38" t="s">
        <v>165</v>
      </c>
      <c r="B60" s="9">
        <f>SUM(B61:B62)</f>
        <v>104</v>
      </c>
      <c r="C60" s="9">
        <f>SUM(C61:C62)</f>
        <v>475</v>
      </c>
    </row>
    <row r="61" spans="1:3" ht="24.75" customHeight="1">
      <c r="A61" s="39" t="s">
        <v>130</v>
      </c>
      <c r="B61" s="9">
        <v>89</v>
      </c>
      <c r="C61" s="9">
        <v>87</v>
      </c>
    </row>
    <row r="62" spans="1:3" ht="24.75" customHeight="1">
      <c r="A62" s="39" t="s">
        <v>167</v>
      </c>
      <c r="B62" s="9">
        <v>15</v>
      </c>
      <c r="C62" s="9">
        <v>388</v>
      </c>
    </row>
    <row r="63" spans="1:3" ht="24.75" customHeight="1">
      <c r="A63" s="38" t="s">
        <v>168</v>
      </c>
      <c r="B63" s="9">
        <f>SUM(B64:B68)</f>
        <v>2133</v>
      </c>
      <c r="C63" s="9">
        <f>SUM(C64:C68)</f>
        <v>2149</v>
      </c>
    </row>
    <row r="64" spans="1:3" ht="24.75" customHeight="1">
      <c r="A64" s="39" t="s">
        <v>129</v>
      </c>
      <c r="B64" s="9">
        <v>288</v>
      </c>
      <c r="C64" s="9">
        <v>290</v>
      </c>
    </row>
    <row r="65" spans="1:3" ht="24.75" customHeight="1">
      <c r="A65" s="39" t="s">
        <v>130</v>
      </c>
      <c r="B65" s="9">
        <v>1415</v>
      </c>
      <c r="C65" s="9">
        <v>1415</v>
      </c>
    </row>
    <row r="66" spans="1:243" s="10" customFormat="1" ht="24.75" customHeight="1">
      <c r="A66" s="39" t="s">
        <v>169</v>
      </c>
      <c r="B66" s="9">
        <v>5</v>
      </c>
      <c r="C66" s="9">
        <v>5</v>
      </c>
      <c r="IG66" s="32"/>
      <c r="IH66" s="32"/>
      <c r="II66" s="32"/>
    </row>
    <row r="67" spans="1:256" s="10" customFormat="1" ht="24.75" customHeight="1">
      <c r="A67" s="39" t="s">
        <v>170</v>
      </c>
      <c r="B67" s="9">
        <v>425</v>
      </c>
      <c r="C67" s="9">
        <v>422</v>
      </c>
      <c r="IG67" s="32"/>
      <c r="IH67" s="32"/>
      <c r="II67" s="32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3" ht="24.75" customHeight="1">
      <c r="A68" s="39" t="s">
        <v>171</v>
      </c>
      <c r="B68" s="9"/>
      <c r="C68" s="9">
        <v>17</v>
      </c>
    </row>
    <row r="69" spans="1:3" ht="24.75" customHeight="1">
      <c r="A69" s="38" t="s">
        <v>172</v>
      </c>
      <c r="B69" s="9">
        <f>SUM(B70:B72)</f>
        <v>389</v>
      </c>
      <c r="C69" s="9">
        <f>SUM(C70:C72)</f>
        <v>419</v>
      </c>
    </row>
    <row r="70" spans="1:243" s="10" customFormat="1" ht="24.75" customHeight="1">
      <c r="A70" s="39" t="s">
        <v>129</v>
      </c>
      <c r="B70" s="9">
        <v>248</v>
      </c>
      <c r="C70" s="9">
        <v>278</v>
      </c>
      <c r="IG70" s="32"/>
      <c r="IH70" s="32"/>
      <c r="II70" s="32"/>
    </row>
    <row r="71" spans="1:3" ht="24.75" customHeight="1">
      <c r="A71" s="39" t="s">
        <v>130</v>
      </c>
      <c r="B71" s="9">
        <v>105</v>
      </c>
      <c r="C71" s="9">
        <v>105</v>
      </c>
    </row>
    <row r="72" spans="1:3" ht="24.75" customHeight="1">
      <c r="A72" s="39" t="s">
        <v>173</v>
      </c>
      <c r="B72" s="9">
        <v>36</v>
      </c>
      <c r="C72" s="9">
        <v>36</v>
      </c>
    </row>
    <row r="73" spans="1:3" ht="24.75" customHeight="1">
      <c r="A73" s="38" t="s">
        <v>174</v>
      </c>
      <c r="B73" s="9">
        <f>SUM(B74:B76)</f>
        <v>41</v>
      </c>
      <c r="C73" s="9">
        <f>SUM(C74:C76)</f>
        <v>41</v>
      </c>
    </row>
    <row r="74" spans="1:3" ht="24.75" customHeight="1">
      <c r="A74" s="39" t="s">
        <v>129</v>
      </c>
      <c r="B74" s="9">
        <v>23</v>
      </c>
      <c r="C74" s="9">
        <v>23</v>
      </c>
    </row>
    <row r="75" spans="1:3" ht="24.75" customHeight="1">
      <c r="A75" s="39" t="s">
        <v>138</v>
      </c>
      <c r="B75" s="9">
        <v>10</v>
      </c>
      <c r="C75" s="9">
        <v>10</v>
      </c>
    </row>
    <row r="76" spans="1:3" ht="24.75" customHeight="1">
      <c r="A76" s="39" t="s">
        <v>175</v>
      </c>
      <c r="B76" s="9">
        <v>8</v>
      </c>
      <c r="C76" s="9">
        <v>8</v>
      </c>
    </row>
    <row r="77" spans="1:3" ht="24.75" customHeight="1">
      <c r="A77" s="38" t="s">
        <v>176</v>
      </c>
      <c r="B77" s="9">
        <f>SUM(B78:B81)</f>
        <v>944</v>
      </c>
      <c r="C77" s="9">
        <f>SUM(C78:C81)</f>
        <v>948</v>
      </c>
    </row>
    <row r="78" spans="1:3" ht="24.75" customHeight="1">
      <c r="A78" s="39" t="s">
        <v>129</v>
      </c>
      <c r="B78" s="9">
        <v>563</v>
      </c>
      <c r="C78" s="9">
        <v>567</v>
      </c>
    </row>
    <row r="79" spans="1:3" ht="24.75" customHeight="1">
      <c r="A79" s="39" t="s">
        <v>130</v>
      </c>
      <c r="B79" s="9">
        <v>231</v>
      </c>
      <c r="C79" s="9">
        <v>231</v>
      </c>
    </row>
    <row r="80" spans="1:3" ht="24.75" customHeight="1">
      <c r="A80" s="39" t="s">
        <v>134</v>
      </c>
      <c r="B80" s="9">
        <v>137</v>
      </c>
      <c r="C80" s="9">
        <v>137</v>
      </c>
    </row>
    <row r="81" spans="1:3" ht="24.75" customHeight="1">
      <c r="A81" s="39" t="s">
        <v>177</v>
      </c>
      <c r="B81" s="9">
        <v>13</v>
      </c>
      <c r="C81" s="9">
        <v>13</v>
      </c>
    </row>
    <row r="82" spans="1:3" ht="24.75" customHeight="1">
      <c r="A82" s="38" t="s">
        <v>178</v>
      </c>
      <c r="B82" s="9">
        <f>SUM(B83:B86)</f>
        <v>1825</v>
      </c>
      <c r="C82" s="9">
        <f>SUM(C83:C86)</f>
        <v>1833</v>
      </c>
    </row>
    <row r="83" spans="1:3" ht="24.75" customHeight="1">
      <c r="A83" s="39" t="s">
        <v>129</v>
      </c>
      <c r="B83" s="9">
        <v>1191</v>
      </c>
      <c r="C83" s="9">
        <v>1196</v>
      </c>
    </row>
    <row r="84" spans="1:3" ht="24.75" customHeight="1">
      <c r="A84" s="39" t="s">
        <v>130</v>
      </c>
      <c r="B84" s="9">
        <v>239</v>
      </c>
      <c r="C84" s="9">
        <v>239</v>
      </c>
    </row>
    <row r="85" spans="1:3" ht="24.75" customHeight="1">
      <c r="A85" s="39" t="s">
        <v>179</v>
      </c>
      <c r="B85" s="9">
        <v>337</v>
      </c>
      <c r="C85" s="9">
        <v>337</v>
      </c>
    </row>
    <row r="86" spans="1:3" ht="24.75" customHeight="1">
      <c r="A86" s="39" t="s">
        <v>134</v>
      </c>
      <c r="B86" s="9">
        <v>58</v>
      </c>
      <c r="C86" s="9">
        <v>61</v>
      </c>
    </row>
    <row r="87" spans="1:3" ht="24.75" customHeight="1">
      <c r="A87" s="38" t="s">
        <v>180</v>
      </c>
      <c r="B87" s="9">
        <f>SUM(B88:B91)</f>
        <v>1028</v>
      </c>
      <c r="C87" s="9">
        <f>SUM(C88:C91)</f>
        <v>1469</v>
      </c>
    </row>
    <row r="88" spans="1:243" s="10" customFormat="1" ht="24.75" customHeight="1">
      <c r="A88" s="39" t="s">
        <v>129</v>
      </c>
      <c r="B88" s="9">
        <v>621</v>
      </c>
      <c r="C88" s="9">
        <v>620</v>
      </c>
      <c r="IG88" s="32"/>
      <c r="IH88" s="32"/>
      <c r="II88" s="32"/>
    </row>
    <row r="89" spans="1:3" ht="24.75" customHeight="1">
      <c r="A89" s="39" t="s">
        <v>130</v>
      </c>
      <c r="B89" s="9">
        <v>177</v>
      </c>
      <c r="C89" s="9">
        <v>178</v>
      </c>
    </row>
    <row r="90" spans="1:3" ht="24.75" customHeight="1">
      <c r="A90" s="39" t="s">
        <v>134</v>
      </c>
      <c r="B90" s="9">
        <v>73</v>
      </c>
      <c r="C90" s="9">
        <v>71</v>
      </c>
    </row>
    <row r="91" spans="1:3" ht="24.75" customHeight="1">
      <c r="A91" s="39" t="s">
        <v>181</v>
      </c>
      <c r="B91" s="9">
        <v>157</v>
      </c>
      <c r="C91" s="9">
        <v>600</v>
      </c>
    </row>
    <row r="92" spans="1:3" ht="24.75" customHeight="1">
      <c r="A92" s="38" t="s">
        <v>182</v>
      </c>
      <c r="B92" s="9">
        <f>SUM(B93:B96)</f>
        <v>1901</v>
      </c>
      <c r="C92" s="9">
        <f>SUM(C93:C96)</f>
        <v>1786</v>
      </c>
    </row>
    <row r="93" spans="1:243" s="10" customFormat="1" ht="24.75" customHeight="1">
      <c r="A93" s="39" t="s">
        <v>129</v>
      </c>
      <c r="B93" s="9">
        <v>423</v>
      </c>
      <c r="C93" s="9">
        <v>416</v>
      </c>
      <c r="IG93" s="32"/>
      <c r="IH93" s="32"/>
      <c r="II93" s="32"/>
    </row>
    <row r="94" spans="1:3" ht="24.75" customHeight="1">
      <c r="A94" s="39" t="s">
        <v>130</v>
      </c>
      <c r="B94" s="9">
        <v>756</v>
      </c>
      <c r="C94" s="9">
        <v>748</v>
      </c>
    </row>
    <row r="95" spans="1:3" ht="24.75" customHeight="1">
      <c r="A95" s="39" t="s">
        <v>134</v>
      </c>
      <c r="B95" s="9">
        <v>57</v>
      </c>
      <c r="C95" s="9">
        <v>57</v>
      </c>
    </row>
    <row r="96" spans="1:3" ht="24.75" customHeight="1">
      <c r="A96" s="39" t="s">
        <v>183</v>
      </c>
      <c r="B96" s="9">
        <v>665</v>
      </c>
      <c r="C96" s="9">
        <v>565</v>
      </c>
    </row>
    <row r="97" spans="1:3" ht="24.75" customHeight="1">
      <c r="A97" s="38" t="s">
        <v>184</v>
      </c>
      <c r="B97" s="9">
        <f>SUM(B98:B103)</f>
        <v>316</v>
      </c>
      <c r="C97" s="9">
        <f>SUM(C98:C103)</f>
        <v>316</v>
      </c>
    </row>
    <row r="98" spans="1:3" ht="24.75" customHeight="1">
      <c r="A98" s="39" t="s">
        <v>129</v>
      </c>
      <c r="B98" s="9">
        <v>170</v>
      </c>
      <c r="C98" s="9">
        <v>170</v>
      </c>
    </row>
    <row r="99" spans="1:3" ht="24.75" customHeight="1">
      <c r="A99" s="39" t="s">
        <v>130</v>
      </c>
      <c r="B99" s="9">
        <v>5</v>
      </c>
      <c r="C99" s="9">
        <v>5</v>
      </c>
    </row>
    <row r="100" spans="1:3" ht="24.75" customHeight="1">
      <c r="A100" s="39" t="s">
        <v>185</v>
      </c>
      <c r="B100" s="9">
        <v>15</v>
      </c>
      <c r="C100" s="9">
        <v>15</v>
      </c>
    </row>
    <row r="101" spans="1:3" ht="24.75" customHeight="1">
      <c r="A101" s="39" t="s">
        <v>186</v>
      </c>
      <c r="B101" s="9">
        <v>38</v>
      </c>
      <c r="C101" s="9">
        <v>38</v>
      </c>
    </row>
    <row r="102" spans="1:3" ht="24.75" customHeight="1">
      <c r="A102" s="39" t="s">
        <v>134</v>
      </c>
      <c r="B102" s="9">
        <v>68</v>
      </c>
      <c r="C102" s="9">
        <v>68</v>
      </c>
    </row>
    <row r="103" spans="1:3" ht="24.75" customHeight="1">
      <c r="A103" s="39" t="s">
        <v>187</v>
      </c>
      <c r="B103" s="9">
        <v>20</v>
      </c>
      <c r="C103" s="9">
        <v>20</v>
      </c>
    </row>
    <row r="104" spans="1:3" ht="24.75" customHeight="1">
      <c r="A104" s="38" t="s">
        <v>188</v>
      </c>
      <c r="B104" s="9">
        <f>SUM(B105:B106)</f>
        <v>87</v>
      </c>
      <c r="C104" s="9">
        <f>SUM(C105:C106)</f>
        <v>88</v>
      </c>
    </row>
    <row r="105" spans="1:3" ht="24.75" customHeight="1">
      <c r="A105" s="39" t="s">
        <v>129</v>
      </c>
      <c r="B105" s="9">
        <v>46</v>
      </c>
      <c r="C105" s="9">
        <v>47</v>
      </c>
    </row>
    <row r="106" spans="1:3" ht="24.75" customHeight="1">
      <c r="A106" s="39" t="s">
        <v>189</v>
      </c>
      <c r="B106" s="9">
        <v>41</v>
      </c>
      <c r="C106" s="9">
        <v>41</v>
      </c>
    </row>
    <row r="107" spans="1:3" ht="24.75" customHeight="1">
      <c r="A107" s="38" t="s">
        <v>190</v>
      </c>
      <c r="B107" s="9">
        <f>SUM(B108:B118)</f>
        <v>3357</v>
      </c>
      <c r="C107" s="9">
        <f>SUM(C108:C118)</f>
        <v>3312</v>
      </c>
    </row>
    <row r="108" spans="1:3" ht="24.75" customHeight="1">
      <c r="A108" s="39" t="s">
        <v>129</v>
      </c>
      <c r="B108" s="9">
        <v>2081</v>
      </c>
      <c r="C108" s="9">
        <v>2033</v>
      </c>
    </row>
    <row r="109" spans="1:3" ht="24.75" customHeight="1">
      <c r="A109" s="39" t="s">
        <v>130</v>
      </c>
      <c r="B109" s="9">
        <v>150</v>
      </c>
      <c r="C109" s="9">
        <v>150</v>
      </c>
    </row>
    <row r="110" spans="1:3" ht="24.75" customHeight="1">
      <c r="A110" s="39" t="s">
        <v>191</v>
      </c>
      <c r="B110" s="9">
        <v>128</v>
      </c>
      <c r="C110" s="9">
        <v>113</v>
      </c>
    </row>
    <row r="111" spans="1:3" ht="24.75" customHeight="1">
      <c r="A111" s="39" t="s">
        <v>192</v>
      </c>
      <c r="B111" s="9">
        <v>58</v>
      </c>
      <c r="C111" s="9">
        <v>74</v>
      </c>
    </row>
    <row r="112" spans="1:3" ht="24.75" customHeight="1">
      <c r="A112" s="39" t="s">
        <v>153</v>
      </c>
      <c r="B112" s="9">
        <v>26</v>
      </c>
      <c r="C112" s="9">
        <v>26</v>
      </c>
    </row>
    <row r="113" spans="1:3" ht="24.75" customHeight="1">
      <c r="A113" s="39" t="s">
        <v>193</v>
      </c>
      <c r="B113" s="9">
        <v>8</v>
      </c>
      <c r="C113" s="9">
        <v>8</v>
      </c>
    </row>
    <row r="114" spans="1:3" ht="24.75" customHeight="1">
      <c r="A114" s="39" t="s">
        <v>194</v>
      </c>
      <c r="B114" s="9">
        <v>10</v>
      </c>
      <c r="C114" s="9">
        <v>10</v>
      </c>
    </row>
    <row r="115" spans="1:3" ht="24.75" customHeight="1">
      <c r="A115" s="39" t="s">
        <v>195</v>
      </c>
      <c r="B115" s="9">
        <v>4</v>
      </c>
      <c r="C115" s="9">
        <v>4</v>
      </c>
    </row>
    <row r="116" spans="1:3" ht="24.75" customHeight="1">
      <c r="A116" s="39" t="s">
        <v>196</v>
      </c>
      <c r="B116" s="9">
        <v>480</v>
      </c>
      <c r="C116" s="9">
        <v>480</v>
      </c>
    </row>
    <row r="117" spans="1:3" ht="24.75" customHeight="1">
      <c r="A117" s="39" t="s">
        <v>134</v>
      </c>
      <c r="B117" s="9">
        <v>175</v>
      </c>
      <c r="C117" s="9">
        <v>177</v>
      </c>
    </row>
    <row r="118" spans="1:3" ht="24.75" customHeight="1">
      <c r="A118" s="39" t="s">
        <v>197</v>
      </c>
      <c r="B118" s="9">
        <v>237</v>
      </c>
      <c r="C118" s="9">
        <v>237</v>
      </c>
    </row>
    <row r="119" spans="1:3" ht="24.75" customHeight="1">
      <c r="A119" s="38" t="s">
        <v>200</v>
      </c>
      <c r="B119" s="9">
        <f>SUM(B120,B126)</f>
        <v>317</v>
      </c>
      <c r="C119" s="9">
        <f>SUM(C120,C126)</f>
        <v>317</v>
      </c>
    </row>
    <row r="120" spans="1:3" ht="24.75" customHeight="1">
      <c r="A120" s="38" t="s">
        <v>201</v>
      </c>
      <c r="B120" s="9">
        <f>SUM(B121:B125)</f>
        <v>281</v>
      </c>
      <c r="C120" s="9">
        <f>SUM(C121:C125)</f>
        <v>281</v>
      </c>
    </row>
    <row r="121" spans="1:3" ht="24.75" customHeight="1">
      <c r="A121" s="39" t="s">
        <v>202</v>
      </c>
      <c r="B121" s="9">
        <v>30</v>
      </c>
      <c r="C121" s="9">
        <v>30</v>
      </c>
    </row>
    <row r="122" spans="1:3" ht="24.75" customHeight="1">
      <c r="A122" s="39" t="s">
        <v>203</v>
      </c>
      <c r="B122" s="9">
        <v>95</v>
      </c>
      <c r="C122" s="9">
        <v>95</v>
      </c>
    </row>
    <row r="123" spans="1:3" ht="24.75" customHeight="1">
      <c r="A123" s="39" t="s">
        <v>204</v>
      </c>
      <c r="B123" s="9">
        <v>140</v>
      </c>
      <c r="C123" s="9">
        <v>140</v>
      </c>
    </row>
    <row r="124" spans="1:3" ht="24.75" customHeight="1">
      <c r="A124" s="39" t="s">
        <v>205</v>
      </c>
      <c r="B124" s="9">
        <v>5</v>
      </c>
      <c r="C124" s="9">
        <v>5</v>
      </c>
    </row>
    <row r="125" spans="1:3" ht="24.75" customHeight="1">
      <c r="A125" s="39" t="s">
        <v>206</v>
      </c>
      <c r="B125" s="9">
        <v>11</v>
      </c>
      <c r="C125" s="9">
        <v>11</v>
      </c>
    </row>
    <row r="126" spans="1:3" ht="24.75" customHeight="1">
      <c r="A126" s="38" t="s">
        <v>207</v>
      </c>
      <c r="B126" s="9">
        <f>B127</f>
        <v>36</v>
      </c>
      <c r="C126" s="9">
        <f>C127</f>
        <v>36</v>
      </c>
    </row>
    <row r="127" spans="1:3" ht="24.75" customHeight="1">
      <c r="A127" s="39" t="s">
        <v>208</v>
      </c>
      <c r="B127" s="9">
        <v>36</v>
      </c>
      <c r="C127" s="9">
        <v>36</v>
      </c>
    </row>
    <row r="128" spans="1:3" ht="24.75" customHeight="1">
      <c r="A128" s="38" t="s">
        <v>209</v>
      </c>
      <c r="B128" s="9">
        <f>SUM(B129,B137,B139,B147,B149)</f>
        <v>24287</v>
      </c>
      <c r="C128" s="9">
        <f>SUM(C129,C137,C139,C147,C149)</f>
        <v>23291</v>
      </c>
    </row>
    <row r="129" spans="1:3" ht="24.75" customHeight="1">
      <c r="A129" s="38" t="s">
        <v>210</v>
      </c>
      <c r="B129" s="9">
        <f>SUM(B130:B136)</f>
        <v>21271</v>
      </c>
      <c r="C129" s="9">
        <f>SUM(C130:C136)</f>
        <v>20278</v>
      </c>
    </row>
    <row r="130" spans="1:3" ht="24.75" customHeight="1">
      <c r="A130" s="39" t="s">
        <v>129</v>
      </c>
      <c r="B130" s="9">
        <v>10685</v>
      </c>
      <c r="C130" s="9">
        <v>10189</v>
      </c>
    </row>
    <row r="131" spans="1:3" ht="24.75" customHeight="1">
      <c r="A131" s="39" t="s">
        <v>130</v>
      </c>
      <c r="B131" s="9">
        <v>395</v>
      </c>
      <c r="C131" s="9">
        <v>395</v>
      </c>
    </row>
    <row r="132" spans="1:3" ht="24.75" customHeight="1">
      <c r="A132" s="39" t="s">
        <v>153</v>
      </c>
      <c r="B132" s="9">
        <v>991</v>
      </c>
      <c r="C132" s="9">
        <v>664</v>
      </c>
    </row>
    <row r="133" spans="1:3" ht="24.75" customHeight="1">
      <c r="A133" s="39" t="s">
        <v>211</v>
      </c>
      <c r="B133" s="9"/>
      <c r="C133" s="9">
        <v>180</v>
      </c>
    </row>
    <row r="134" spans="1:3" ht="24.75" customHeight="1">
      <c r="A134" s="39" t="s">
        <v>212</v>
      </c>
      <c r="B134" s="9">
        <v>2674</v>
      </c>
      <c r="C134" s="9">
        <v>2636</v>
      </c>
    </row>
    <row r="135" spans="1:3" ht="24.75" customHeight="1">
      <c r="A135" s="39" t="s">
        <v>134</v>
      </c>
      <c r="B135" s="9">
        <v>703</v>
      </c>
      <c r="C135" s="9">
        <v>656</v>
      </c>
    </row>
    <row r="136" spans="1:3" ht="24.75" customHeight="1">
      <c r="A136" s="39" t="s">
        <v>213</v>
      </c>
      <c r="B136" s="9">
        <v>5823</v>
      </c>
      <c r="C136" s="9">
        <v>5558</v>
      </c>
    </row>
    <row r="137" spans="1:3" ht="24.75" customHeight="1">
      <c r="A137" s="38" t="s">
        <v>214</v>
      </c>
      <c r="B137" s="9">
        <f>SUM(B138:B138)</f>
        <v>40</v>
      </c>
      <c r="C137" s="9">
        <f>SUM(C138:C138)</f>
        <v>40</v>
      </c>
    </row>
    <row r="138" spans="1:3" ht="24.75" customHeight="1">
      <c r="A138" s="39" t="s">
        <v>215</v>
      </c>
      <c r="B138" s="9">
        <v>40</v>
      </c>
      <c r="C138" s="9">
        <v>40</v>
      </c>
    </row>
    <row r="139" spans="1:3" ht="24.75" customHeight="1">
      <c r="A139" s="38" t="s">
        <v>216</v>
      </c>
      <c r="B139" s="9">
        <f>SUM(B140:B146)</f>
        <v>1337</v>
      </c>
      <c r="C139" s="9">
        <f>SUM(C140:C146)</f>
        <v>1336</v>
      </c>
    </row>
    <row r="140" spans="1:3" ht="24.75" customHeight="1">
      <c r="A140" s="39" t="s">
        <v>129</v>
      </c>
      <c r="B140" s="9">
        <v>1023</v>
      </c>
      <c r="C140" s="9">
        <v>1022</v>
      </c>
    </row>
    <row r="141" spans="1:3" ht="24.75" customHeight="1">
      <c r="A141" s="39" t="s">
        <v>217</v>
      </c>
      <c r="B141" s="9">
        <v>33</v>
      </c>
      <c r="C141" s="9">
        <v>33</v>
      </c>
    </row>
    <row r="142" spans="1:3" ht="24.75" customHeight="1">
      <c r="A142" s="39" t="s">
        <v>218</v>
      </c>
      <c r="B142" s="9">
        <v>45</v>
      </c>
      <c r="C142" s="9">
        <v>45</v>
      </c>
    </row>
    <row r="143" spans="1:3" ht="24.75" customHeight="1">
      <c r="A143" s="39" t="s">
        <v>219</v>
      </c>
      <c r="B143" s="9">
        <v>71</v>
      </c>
      <c r="C143" s="9">
        <v>71</v>
      </c>
    </row>
    <row r="144" spans="1:3" ht="24.75" customHeight="1">
      <c r="A144" s="39" t="s">
        <v>220</v>
      </c>
      <c r="B144" s="9">
        <v>47</v>
      </c>
      <c r="C144" s="9">
        <v>47</v>
      </c>
    </row>
    <row r="145" spans="1:3" ht="24.75" customHeight="1">
      <c r="A145" s="39" t="s">
        <v>134</v>
      </c>
      <c r="B145" s="9">
        <v>34</v>
      </c>
      <c r="C145" s="9">
        <v>34</v>
      </c>
    </row>
    <row r="146" spans="1:3" ht="24.75" customHeight="1">
      <c r="A146" s="39" t="s">
        <v>221</v>
      </c>
      <c r="B146" s="9">
        <v>84</v>
      </c>
      <c r="C146" s="9">
        <v>84</v>
      </c>
    </row>
    <row r="147" spans="1:3" ht="24.75" customHeight="1">
      <c r="A147" s="38" t="s">
        <v>222</v>
      </c>
      <c r="B147" s="9"/>
      <c r="C147" s="9">
        <f>C148</f>
        <v>5</v>
      </c>
    </row>
    <row r="148" spans="1:3" ht="24.75" customHeight="1">
      <c r="A148" s="39" t="s">
        <v>223</v>
      </c>
      <c r="B148" s="9"/>
      <c r="C148" s="9">
        <v>5</v>
      </c>
    </row>
    <row r="149" spans="1:3" ht="24.75" customHeight="1">
      <c r="A149" s="38" t="s">
        <v>224</v>
      </c>
      <c r="B149" s="9">
        <f>SUM(B150:B150)</f>
        <v>1639</v>
      </c>
      <c r="C149" s="9">
        <f>SUM(C150:C150)</f>
        <v>1632</v>
      </c>
    </row>
    <row r="150" spans="1:3" ht="24.75" customHeight="1">
      <c r="A150" s="39" t="s">
        <v>225</v>
      </c>
      <c r="B150" s="9">
        <v>1639</v>
      </c>
      <c r="C150" s="9">
        <v>1632</v>
      </c>
    </row>
    <row r="151" spans="1:3" ht="24.75" customHeight="1">
      <c r="A151" s="38" t="s">
        <v>226</v>
      </c>
      <c r="B151" s="9">
        <f>SUM(B152,B155,B161,B163,B165,B168,B170)</f>
        <v>79370</v>
      </c>
      <c r="C151" s="9">
        <f>SUM(C152,C155,C161,C163,C165,C168,C170)</f>
        <v>76663</v>
      </c>
    </row>
    <row r="152" spans="1:3" ht="24.75" customHeight="1">
      <c r="A152" s="38" t="s">
        <v>227</v>
      </c>
      <c r="B152" s="9">
        <f>SUM(B153:B154)</f>
        <v>1405</v>
      </c>
      <c r="C152" s="9">
        <f>SUM(C153:C154)</f>
        <v>1395</v>
      </c>
    </row>
    <row r="153" spans="1:3" ht="24.75" customHeight="1">
      <c r="A153" s="39" t="s">
        <v>129</v>
      </c>
      <c r="B153" s="9">
        <v>258</v>
      </c>
      <c r="C153" s="9">
        <v>261</v>
      </c>
    </row>
    <row r="154" spans="1:3" ht="24.75" customHeight="1">
      <c r="A154" s="39" t="s">
        <v>228</v>
      </c>
      <c r="B154" s="9">
        <v>1147</v>
      </c>
      <c r="C154" s="9">
        <v>1134</v>
      </c>
    </row>
    <row r="155" spans="1:3" ht="24.75" customHeight="1">
      <c r="A155" s="38" t="s">
        <v>229</v>
      </c>
      <c r="B155" s="9">
        <f>SUM(B156:B160)</f>
        <v>62140</v>
      </c>
      <c r="C155" s="9">
        <f>SUM(C156:C160)</f>
        <v>61716</v>
      </c>
    </row>
    <row r="156" spans="1:3" ht="24.75" customHeight="1">
      <c r="A156" s="39" t="s">
        <v>230</v>
      </c>
      <c r="B156" s="9">
        <v>7619</v>
      </c>
      <c r="C156" s="9">
        <v>7787</v>
      </c>
    </row>
    <row r="157" spans="1:3" ht="24.75" customHeight="1">
      <c r="A157" s="39" t="s">
        <v>231</v>
      </c>
      <c r="B157" s="9">
        <v>17613</v>
      </c>
      <c r="C157" s="9">
        <v>18340</v>
      </c>
    </row>
    <row r="158" spans="1:3" ht="24.75" customHeight="1">
      <c r="A158" s="39" t="s">
        <v>232</v>
      </c>
      <c r="B158" s="9">
        <v>9459</v>
      </c>
      <c r="C158" s="9">
        <v>9589</v>
      </c>
    </row>
    <row r="159" spans="1:3" ht="24.75" customHeight="1">
      <c r="A159" s="39" t="s">
        <v>233</v>
      </c>
      <c r="B159" s="9">
        <v>8681</v>
      </c>
      <c r="C159" s="9">
        <v>8681</v>
      </c>
    </row>
    <row r="160" spans="1:3" ht="24.75" customHeight="1">
      <c r="A160" s="39" t="s">
        <v>234</v>
      </c>
      <c r="B160" s="9">
        <v>18768</v>
      </c>
      <c r="C160" s="9">
        <v>17319</v>
      </c>
    </row>
    <row r="161" spans="1:243" s="10" customFormat="1" ht="24.75" customHeight="1">
      <c r="A161" s="38" t="s">
        <v>235</v>
      </c>
      <c r="B161" s="9">
        <f>SUM(B162:B162)</f>
        <v>5944</v>
      </c>
      <c r="C161" s="9">
        <f>SUM(C162:C162)</f>
        <v>5973</v>
      </c>
      <c r="IG161" s="32"/>
      <c r="IH161" s="32"/>
      <c r="II161" s="32"/>
    </row>
    <row r="162" spans="1:3" ht="24.75" customHeight="1">
      <c r="A162" s="39" t="s">
        <v>236</v>
      </c>
      <c r="B162" s="9">
        <v>5944</v>
      </c>
      <c r="C162" s="9">
        <v>5973</v>
      </c>
    </row>
    <row r="163" spans="1:3" ht="24.75" customHeight="1">
      <c r="A163" s="38" t="s">
        <v>237</v>
      </c>
      <c r="B163" s="9">
        <f>SUM(B164:B164)</f>
        <v>56</v>
      </c>
      <c r="C163" s="9">
        <f>SUM(C164:C164)</f>
        <v>56</v>
      </c>
    </row>
    <row r="164" spans="1:3" ht="24.75" customHeight="1">
      <c r="A164" s="39" t="s">
        <v>238</v>
      </c>
      <c r="B164" s="9">
        <v>56</v>
      </c>
      <c r="C164" s="9">
        <v>56</v>
      </c>
    </row>
    <row r="165" spans="1:3" ht="24.75" customHeight="1">
      <c r="A165" s="38" t="s">
        <v>239</v>
      </c>
      <c r="B165" s="9">
        <f>SUM(B166:B167)</f>
        <v>1165</v>
      </c>
      <c r="C165" s="9">
        <f>SUM(C166:C167)</f>
        <v>1171</v>
      </c>
    </row>
    <row r="166" spans="1:3" ht="24.75" customHeight="1">
      <c r="A166" s="39" t="s">
        <v>240</v>
      </c>
      <c r="B166" s="9">
        <v>962</v>
      </c>
      <c r="C166" s="9">
        <v>962</v>
      </c>
    </row>
    <row r="167" spans="1:3" ht="24.75" customHeight="1">
      <c r="A167" s="39" t="s">
        <v>241</v>
      </c>
      <c r="B167" s="9">
        <v>203</v>
      </c>
      <c r="C167" s="9">
        <v>209</v>
      </c>
    </row>
    <row r="168" spans="1:3" ht="24.75" customHeight="1">
      <c r="A168" s="38" t="s">
        <v>242</v>
      </c>
      <c r="B168" s="9">
        <f>SUM(B169:B169)</f>
        <v>7000</v>
      </c>
      <c r="C168" s="9">
        <f>SUM(C169:C169)</f>
        <v>5341</v>
      </c>
    </row>
    <row r="169" spans="1:3" ht="24.75" customHeight="1">
      <c r="A169" s="39" t="s">
        <v>243</v>
      </c>
      <c r="B169" s="9">
        <v>7000</v>
      </c>
      <c r="C169" s="9">
        <v>5341</v>
      </c>
    </row>
    <row r="170" spans="1:3" ht="24.75" customHeight="1">
      <c r="A170" s="38" t="s">
        <v>244</v>
      </c>
      <c r="B170" s="9">
        <f>B171</f>
        <v>1660</v>
      </c>
      <c r="C170" s="9">
        <f>C171</f>
        <v>1011</v>
      </c>
    </row>
    <row r="171" spans="1:3" ht="24.75" customHeight="1">
      <c r="A171" s="39" t="s">
        <v>245</v>
      </c>
      <c r="B171" s="9">
        <v>1660</v>
      </c>
      <c r="C171" s="9">
        <v>1011</v>
      </c>
    </row>
    <row r="172" spans="1:3" ht="24.75" customHeight="1">
      <c r="A172" s="38" t="s">
        <v>246</v>
      </c>
      <c r="B172" s="9">
        <f>SUM(B173,B176,B178,B181,B183,B185)</f>
        <v>12285</v>
      </c>
      <c r="C172" s="9">
        <f>SUM(C173,C176,C178,C181,C183,C185)</f>
        <v>9519</v>
      </c>
    </row>
    <row r="173" spans="1:3" ht="24.75" customHeight="1">
      <c r="A173" s="38" t="s">
        <v>247</v>
      </c>
      <c r="B173" s="9">
        <f>SUM(B174:B175)</f>
        <v>848</v>
      </c>
      <c r="C173" s="9">
        <f>SUM(C174:C175)</f>
        <v>850</v>
      </c>
    </row>
    <row r="174" spans="1:3" ht="24.75" customHeight="1">
      <c r="A174" s="39" t="s">
        <v>129</v>
      </c>
      <c r="B174" s="9">
        <v>631</v>
      </c>
      <c r="C174" s="9">
        <v>629</v>
      </c>
    </row>
    <row r="175" spans="1:3" ht="24.75" customHeight="1">
      <c r="A175" s="39" t="s">
        <v>248</v>
      </c>
      <c r="B175" s="9">
        <v>217</v>
      </c>
      <c r="C175" s="9">
        <v>221</v>
      </c>
    </row>
    <row r="176" spans="1:3" ht="24.75" customHeight="1">
      <c r="A176" s="38" t="s">
        <v>249</v>
      </c>
      <c r="B176" s="9">
        <f>SUM(B177:B177)</f>
        <v>687</v>
      </c>
      <c r="C176" s="9">
        <f>SUM(C177:C177)</f>
        <v>805</v>
      </c>
    </row>
    <row r="177" spans="1:3" ht="24.75" customHeight="1">
      <c r="A177" s="39" t="s">
        <v>250</v>
      </c>
      <c r="B177" s="9">
        <v>687</v>
      </c>
      <c r="C177" s="9">
        <v>805</v>
      </c>
    </row>
    <row r="178" spans="1:3" ht="24.75" customHeight="1">
      <c r="A178" s="38" t="s">
        <v>251</v>
      </c>
      <c r="B178" s="9">
        <f>SUM(B179:B180)</f>
        <v>8636</v>
      </c>
      <c r="C178" s="9">
        <f>SUM(C179:C180)</f>
        <v>6046</v>
      </c>
    </row>
    <row r="179" spans="1:3" ht="24.75" customHeight="1">
      <c r="A179" s="39" t="s">
        <v>252</v>
      </c>
      <c r="B179" s="9">
        <v>500</v>
      </c>
      <c r="C179" s="9">
        <v>382</v>
      </c>
    </row>
    <row r="180" spans="1:3" ht="24.75" customHeight="1">
      <c r="A180" s="39" t="s">
        <v>253</v>
      </c>
      <c r="B180" s="9">
        <v>8136</v>
      </c>
      <c r="C180" s="9">
        <v>5664</v>
      </c>
    </row>
    <row r="181" spans="1:3" ht="24.75" customHeight="1">
      <c r="A181" s="38" t="s">
        <v>254</v>
      </c>
      <c r="B181" s="9">
        <f>SUM(B182:B182)</f>
        <v>2000</v>
      </c>
      <c r="C181" s="9">
        <f>SUM(C182:C182)</f>
        <v>1704</v>
      </c>
    </row>
    <row r="182" spans="1:3" ht="24.75" customHeight="1">
      <c r="A182" s="39" t="s">
        <v>255</v>
      </c>
      <c r="B182" s="9">
        <v>2000</v>
      </c>
      <c r="C182" s="9">
        <v>1704</v>
      </c>
    </row>
    <row r="183" spans="1:3" ht="24.75" customHeight="1">
      <c r="A183" s="38" t="s">
        <v>256</v>
      </c>
      <c r="B183" s="9">
        <f>SUM(B184:B184)</f>
        <v>39</v>
      </c>
      <c r="C183" s="9">
        <f>SUM(C184:C184)</f>
        <v>39</v>
      </c>
    </row>
    <row r="184" spans="1:3" ht="24.75" customHeight="1">
      <c r="A184" s="39" t="s">
        <v>257</v>
      </c>
      <c r="B184" s="9">
        <v>39</v>
      </c>
      <c r="C184" s="9">
        <v>39</v>
      </c>
    </row>
    <row r="185" spans="1:3" ht="24.75" customHeight="1">
      <c r="A185" s="38" t="s">
        <v>258</v>
      </c>
      <c r="B185" s="9">
        <f>SUM(B186:B187)</f>
        <v>75</v>
      </c>
      <c r="C185" s="9">
        <f>SUM(C186:C187)</f>
        <v>75</v>
      </c>
    </row>
    <row r="186" spans="1:3" ht="24.75" customHeight="1">
      <c r="A186" s="39" t="s">
        <v>259</v>
      </c>
      <c r="B186" s="9">
        <v>20</v>
      </c>
      <c r="C186" s="9">
        <v>20</v>
      </c>
    </row>
    <row r="187" spans="1:3" ht="24.75" customHeight="1">
      <c r="A187" s="39" t="s">
        <v>260</v>
      </c>
      <c r="B187" s="9">
        <v>55</v>
      </c>
      <c r="C187" s="9">
        <v>55</v>
      </c>
    </row>
    <row r="188" spans="1:3" ht="24.75" customHeight="1">
      <c r="A188" s="38" t="s">
        <v>261</v>
      </c>
      <c r="B188" s="9">
        <f>SUM(B189,B198,B203,B208,B210,B212)</f>
        <v>7848</v>
      </c>
      <c r="C188" s="9">
        <f>SUM(C189,C198,C203,C208,C210,C212)</f>
        <v>10494</v>
      </c>
    </row>
    <row r="189" spans="1:3" ht="24.75" customHeight="1">
      <c r="A189" s="38" t="s">
        <v>262</v>
      </c>
      <c r="B189" s="9">
        <f>SUM(B190:B197)</f>
        <v>1974</v>
      </c>
      <c r="C189" s="9">
        <f>SUM(C190:C197)</f>
        <v>1968</v>
      </c>
    </row>
    <row r="190" spans="1:3" ht="24.75" customHeight="1">
      <c r="A190" s="39" t="s">
        <v>129</v>
      </c>
      <c r="B190" s="9">
        <v>314</v>
      </c>
      <c r="C190" s="9">
        <v>314</v>
      </c>
    </row>
    <row r="191" spans="1:243" s="10" customFormat="1" ht="24.75" customHeight="1">
      <c r="A191" s="39" t="s">
        <v>130</v>
      </c>
      <c r="B191" s="9">
        <v>48</v>
      </c>
      <c r="C191" s="9">
        <v>48</v>
      </c>
      <c r="IG191" s="32"/>
      <c r="IH191" s="32"/>
      <c r="II191" s="32"/>
    </row>
    <row r="192" spans="1:243" s="10" customFormat="1" ht="24.75" customHeight="1">
      <c r="A192" s="39" t="s">
        <v>263</v>
      </c>
      <c r="B192" s="9">
        <v>614</v>
      </c>
      <c r="C192" s="9">
        <v>613</v>
      </c>
      <c r="IG192" s="32"/>
      <c r="IH192" s="32"/>
      <c r="II192" s="32"/>
    </row>
    <row r="193" spans="1:3" ht="24.75" customHeight="1">
      <c r="A193" s="39" t="s">
        <v>264</v>
      </c>
      <c r="B193" s="9">
        <v>70</v>
      </c>
      <c r="C193" s="9">
        <v>70</v>
      </c>
    </row>
    <row r="194" spans="1:3" ht="24.75" customHeight="1">
      <c r="A194" s="39" t="s">
        <v>265</v>
      </c>
      <c r="B194" s="9">
        <v>687</v>
      </c>
      <c r="C194" s="9">
        <v>670</v>
      </c>
    </row>
    <row r="195" spans="1:3" ht="24.75" customHeight="1">
      <c r="A195" s="39" t="s">
        <v>266</v>
      </c>
      <c r="B195" s="9">
        <v>112</v>
      </c>
      <c r="C195" s="9">
        <v>109</v>
      </c>
    </row>
    <row r="196" spans="1:3" ht="24.75" customHeight="1">
      <c r="A196" s="39" t="s">
        <v>267</v>
      </c>
      <c r="B196" s="9">
        <v>50</v>
      </c>
      <c r="C196" s="9">
        <v>50</v>
      </c>
    </row>
    <row r="197" spans="1:243" s="10" customFormat="1" ht="24.75" customHeight="1">
      <c r="A197" s="39" t="s">
        <v>269</v>
      </c>
      <c r="B197" s="9">
        <v>79</v>
      </c>
      <c r="C197" s="9">
        <v>94</v>
      </c>
      <c r="IG197" s="32"/>
      <c r="IH197" s="32"/>
      <c r="II197" s="32"/>
    </row>
    <row r="198" spans="1:243" s="10" customFormat="1" ht="24.75" customHeight="1">
      <c r="A198" s="38" t="s">
        <v>270</v>
      </c>
      <c r="B198" s="9">
        <f>SUM(B199:B202)</f>
        <v>4038</v>
      </c>
      <c r="C198" s="9">
        <f>SUM(C199:C202)</f>
        <v>4017</v>
      </c>
      <c r="IG198" s="32"/>
      <c r="IH198" s="32"/>
      <c r="II198" s="32"/>
    </row>
    <row r="199" spans="1:3" ht="24.75" customHeight="1">
      <c r="A199" s="39" t="s">
        <v>271</v>
      </c>
      <c r="B199" s="9">
        <v>250</v>
      </c>
      <c r="C199" s="9">
        <v>200</v>
      </c>
    </row>
    <row r="200" spans="1:3" ht="24.75" customHeight="1">
      <c r="A200" s="39" t="s">
        <v>272</v>
      </c>
      <c r="B200" s="9">
        <v>1511</v>
      </c>
      <c r="C200" s="9">
        <v>1540</v>
      </c>
    </row>
    <row r="201" spans="1:3" ht="24.75" customHeight="1">
      <c r="A201" s="39" t="s">
        <v>273</v>
      </c>
      <c r="B201" s="9">
        <v>2112</v>
      </c>
      <c r="C201" s="9">
        <v>2112</v>
      </c>
    </row>
    <row r="202" spans="1:3" ht="24.75" customHeight="1">
      <c r="A202" s="39" t="s">
        <v>274</v>
      </c>
      <c r="B202" s="9">
        <v>165</v>
      </c>
      <c r="C202" s="9">
        <v>165</v>
      </c>
    </row>
    <row r="203" spans="1:3" ht="24.75" customHeight="1">
      <c r="A203" s="38" t="s">
        <v>275</v>
      </c>
      <c r="B203" s="9">
        <f>SUM(B204:B207)</f>
        <v>921</v>
      </c>
      <c r="C203" s="9">
        <f>SUM(C204:C207)</f>
        <v>920</v>
      </c>
    </row>
    <row r="204" spans="1:3" ht="24.75" customHeight="1">
      <c r="A204" s="39" t="s">
        <v>276</v>
      </c>
      <c r="B204" s="9">
        <v>20</v>
      </c>
      <c r="C204" s="9">
        <v>20</v>
      </c>
    </row>
    <row r="205" spans="1:3" ht="24.75" customHeight="1">
      <c r="A205" s="39" t="s">
        <v>277</v>
      </c>
      <c r="B205" s="9">
        <v>170</v>
      </c>
      <c r="C205" s="9">
        <v>170</v>
      </c>
    </row>
    <row r="206" spans="1:3" ht="24.75" customHeight="1">
      <c r="A206" s="39" t="s">
        <v>278</v>
      </c>
      <c r="B206" s="9">
        <v>290</v>
      </c>
      <c r="C206" s="9">
        <v>290</v>
      </c>
    </row>
    <row r="207" spans="1:3" ht="24.75" customHeight="1">
      <c r="A207" s="39" t="s">
        <v>279</v>
      </c>
      <c r="B207" s="9">
        <v>441</v>
      </c>
      <c r="C207" s="9">
        <v>440</v>
      </c>
    </row>
    <row r="208" spans="1:3" ht="24.75" customHeight="1">
      <c r="A208" s="38" t="s">
        <v>280</v>
      </c>
      <c r="B208" s="9">
        <f>SUM(B209:B209)</f>
        <v>909</v>
      </c>
      <c r="C208" s="9">
        <f>SUM(C209:C209)</f>
        <v>863</v>
      </c>
    </row>
    <row r="209" spans="1:3" ht="24.75" customHeight="1">
      <c r="A209" s="39" t="s">
        <v>281</v>
      </c>
      <c r="B209" s="9">
        <v>909</v>
      </c>
      <c r="C209" s="9">
        <v>863</v>
      </c>
    </row>
    <row r="210" spans="1:3" ht="24.75" customHeight="1">
      <c r="A210" s="38" t="s">
        <v>282</v>
      </c>
      <c r="B210" s="9">
        <f>SUM(B211:B211)</f>
        <v>6</v>
      </c>
      <c r="C210" s="9">
        <f>SUM(C211:C211)</f>
        <v>6</v>
      </c>
    </row>
    <row r="211" spans="1:3" ht="24.75" customHeight="1">
      <c r="A211" s="39" t="s">
        <v>283</v>
      </c>
      <c r="B211" s="9">
        <v>6</v>
      </c>
      <c r="C211" s="9">
        <v>6</v>
      </c>
    </row>
    <row r="212" spans="1:3" ht="24.75" customHeight="1">
      <c r="A212" s="38" t="s">
        <v>284</v>
      </c>
      <c r="B212" s="9"/>
      <c r="C212" s="9">
        <f>C213</f>
        <v>2720</v>
      </c>
    </row>
    <row r="213" spans="1:3" ht="24.75" customHeight="1">
      <c r="A213" s="39" t="s">
        <v>285</v>
      </c>
      <c r="B213" s="9"/>
      <c r="C213" s="9">
        <v>2720</v>
      </c>
    </row>
    <row r="214" spans="1:3" ht="24.75" customHeight="1">
      <c r="A214" s="38" t="s">
        <v>286</v>
      </c>
      <c r="B214" s="9">
        <f>SUM(B215,B224,B230,B238,B240,B244,B247,B253,B257,B260,B263,B266,B269,B271,B279,B273)</f>
        <v>41185</v>
      </c>
      <c r="C214" s="9">
        <f>SUM(C215,C224,C230,C238,C240,C244,C247,C253,C257,C260,C263,C266,C269,C271,C279,C273)</f>
        <v>38869</v>
      </c>
    </row>
    <row r="215" spans="1:3" ht="24.75" customHeight="1">
      <c r="A215" s="38" t="s">
        <v>287</v>
      </c>
      <c r="B215" s="9">
        <f>SUM(B216:B223)</f>
        <v>2903</v>
      </c>
      <c r="C215" s="9">
        <f>SUM(C216:C223)</f>
        <v>2958</v>
      </c>
    </row>
    <row r="216" spans="1:3" ht="24.75" customHeight="1">
      <c r="A216" s="39" t="s">
        <v>129</v>
      </c>
      <c r="B216" s="9">
        <v>635</v>
      </c>
      <c r="C216" s="9">
        <v>638</v>
      </c>
    </row>
    <row r="217" spans="1:3" ht="24.75" customHeight="1">
      <c r="A217" s="39" t="s">
        <v>130</v>
      </c>
      <c r="B217" s="9">
        <v>135</v>
      </c>
      <c r="C217" s="9">
        <v>141</v>
      </c>
    </row>
    <row r="218" spans="1:3" ht="24.75" customHeight="1">
      <c r="A218" s="39" t="s">
        <v>288</v>
      </c>
      <c r="B218" s="9">
        <v>109</v>
      </c>
      <c r="C218" s="9">
        <v>109</v>
      </c>
    </row>
    <row r="219" spans="1:3" ht="24.75" customHeight="1">
      <c r="A219" s="39" t="s">
        <v>289</v>
      </c>
      <c r="B219" s="9">
        <v>106</v>
      </c>
      <c r="C219" s="9">
        <v>106</v>
      </c>
    </row>
    <row r="220" spans="1:3" ht="24.75" customHeight="1">
      <c r="A220" s="39" t="s">
        <v>290</v>
      </c>
      <c r="B220" s="9">
        <v>286</v>
      </c>
      <c r="C220" s="9">
        <v>285</v>
      </c>
    </row>
    <row r="221" spans="1:3" ht="24.75" customHeight="1">
      <c r="A221" s="39" t="s">
        <v>291</v>
      </c>
      <c r="B221" s="9">
        <v>167</v>
      </c>
      <c r="C221" s="9">
        <v>167</v>
      </c>
    </row>
    <row r="222" spans="1:3" ht="24.75" customHeight="1">
      <c r="A222" s="39" t="s">
        <v>292</v>
      </c>
      <c r="B222" s="9">
        <v>1000</v>
      </c>
      <c r="C222" s="9">
        <v>1000</v>
      </c>
    </row>
    <row r="223" spans="1:3" ht="24.75" customHeight="1">
      <c r="A223" s="39" t="s">
        <v>293</v>
      </c>
      <c r="B223" s="9">
        <v>465</v>
      </c>
      <c r="C223" s="9">
        <v>512</v>
      </c>
    </row>
    <row r="224" spans="1:3" ht="24.75" customHeight="1">
      <c r="A224" s="38" t="s">
        <v>294</v>
      </c>
      <c r="B224" s="9">
        <f>SUM(B225:B229)</f>
        <v>6414</v>
      </c>
      <c r="C224" s="9">
        <f>SUM(C225:C229)</f>
        <v>6020</v>
      </c>
    </row>
    <row r="225" spans="1:3" ht="24.75" customHeight="1">
      <c r="A225" s="39" t="s">
        <v>129</v>
      </c>
      <c r="B225" s="9">
        <v>124</v>
      </c>
      <c r="C225" s="9">
        <v>124</v>
      </c>
    </row>
    <row r="226" spans="1:3" ht="24.75" customHeight="1">
      <c r="A226" s="39" t="s">
        <v>295</v>
      </c>
      <c r="B226" s="9">
        <v>326</v>
      </c>
      <c r="C226" s="9">
        <v>326</v>
      </c>
    </row>
    <row r="227" spans="1:3" ht="24.75" customHeight="1">
      <c r="A227" s="39" t="s">
        <v>296</v>
      </c>
      <c r="B227" s="9">
        <v>20</v>
      </c>
      <c r="C227" s="9">
        <v>20</v>
      </c>
    </row>
    <row r="228" spans="1:3" ht="24.75" customHeight="1">
      <c r="A228" s="39" t="s">
        <v>297</v>
      </c>
      <c r="B228" s="9">
        <v>5484</v>
      </c>
      <c r="C228" s="9">
        <v>5140</v>
      </c>
    </row>
    <row r="229" spans="1:3" ht="24.75" customHeight="1">
      <c r="A229" s="39" t="s">
        <v>298</v>
      </c>
      <c r="B229" s="9">
        <v>460</v>
      </c>
      <c r="C229" s="9">
        <v>410</v>
      </c>
    </row>
    <row r="230" spans="1:3" ht="24.75" customHeight="1">
      <c r="A230" s="38" t="s">
        <v>299</v>
      </c>
      <c r="B230" s="9">
        <f>SUM(B231:B237)</f>
        <v>17439</v>
      </c>
      <c r="C230" s="9">
        <f>SUM(C231:C237)</f>
        <v>14689</v>
      </c>
    </row>
    <row r="231" spans="1:3" ht="24.75" customHeight="1">
      <c r="A231" s="39" t="s">
        <v>300</v>
      </c>
      <c r="B231" s="9">
        <v>1003</v>
      </c>
      <c r="C231" s="9">
        <v>1010</v>
      </c>
    </row>
    <row r="232" spans="1:3" ht="24.75" customHeight="1">
      <c r="A232" s="39" t="s">
        <v>301</v>
      </c>
      <c r="B232" s="9">
        <v>958</v>
      </c>
      <c r="C232" s="9">
        <v>496</v>
      </c>
    </row>
    <row r="233" spans="1:3" ht="24.75" customHeight="1">
      <c r="A233" s="39" t="s">
        <v>303</v>
      </c>
      <c r="B233" s="9">
        <v>2899</v>
      </c>
      <c r="C233" s="9">
        <v>2999</v>
      </c>
    </row>
    <row r="234" spans="1:3" ht="24.75" customHeight="1">
      <c r="A234" s="39" t="s">
        <v>304</v>
      </c>
      <c r="B234" s="9">
        <v>4589</v>
      </c>
      <c r="C234" s="9">
        <v>2212</v>
      </c>
    </row>
    <row r="235" spans="1:3" ht="24.75" customHeight="1">
      <c r="A235" s="39" t="s">
        <v>305</v>
      </c>
      <c r="B235" s="9">
        <v>7027</v>
      </c>
      <c r="C235" s="9">
        <v>7009</v>
      </c>
    </row>
    <row r="236" spans="1:3" ht="24.75" customHeight="1">
      <c r="A236" s="39" t="s">
        <v>306</v>
      </c>
      <c r="B236" s="9">
        <v>13</v>
      </c>
      <c r="C236" s="9">
        <v>13</v>
      </c>
    </row>
    <row r="237" spans="1:3" ht="24.75" customHeight="1">
      <c r="A237" s="39" t="s">
        <v>307</v>
      </c>
      <c r="B237" s="9">
        <v>950</v>
      </c>
      <c r="C237" s="9">
        <v>950</v>
      </c>
    </row>
    <row r="238" spans="1:3" ht="24.75" customHeight="1">
      <c r="A238" s="38" t="s">
        <v>308</v>
      </c>
      <c r="B238" s="9">
        <f>SUM(B239:B239)</f>
        <v>537</v>
      </c>
      <c r="C238" s="9">
        <f>SUM(C239:C239)</f>
        <v>489</v>
      </c>
    </row>
    <row r="239" spans="1:3" ht="24.75" customHeight="1">
      <c r="A239" s="39" t="s">
        <v>309</v>
      </c>
      <c r="B239" s="9">
        <v>537</v>
      </c>
      <c r="C239" s="9">
        <v>489</v>
      </c>
    </row>
    <row r="240" spans="1:3" ht="24.75" customHeight="1">
      <c r="A240" s="38" t="s">
        <v>310</v>
      </c>
      <c r="B240" s="9">
        <f>SUM(B241:B243)</f>
        <v>1489</v>
      </c>
      <c r="C240" s="9">
        <f>SUM(C241:C243)</f>
        <v>1489</v>
      </c>
    </row>
    <row r="241" spans="1:3" ht="24.75" customHeight="1">
      <c r="A241" s="39" t="s">
        <v>312</v>
      </c>
      <c r="B241" s="9">
        <v>360</v>
      </c>
      <c r="C241" s="9">
        <v>360</v>
      </c>
    </row>
    <row r="242" spans="1:3" ht="24.75" customHeight="1">
      <c r="A242" s="39" t="s">
        <v>313</v>
      </c>
      <c r="B242" s="9">
        <v>5</v>
      </c>
      <c r="C242" s="9">
        <v>5</v>
      </c>
    </row>
    <row r="243" spans="1:3" ht="24.75" customHeight="1">
      <c r="A243" s="39" t="s">
        <v>314</v>
      </c>
      <c r="B243" s="9">
        <v>1124</v>
      </c>
      <c r="C243" s="9">
        <v>1124</v>
      </c>
    </row>
    <row r="244" spans="1:3" ht="24.75" customHeight="1">
      <c r="A244" s="38" t="s">
        <v>315</v>
      </c>
      <c r="B244" s="9">
        <f>SUM(B245:B246)</f>
        <v>401</v>
      </c>
      <c r="C244" s="9">
        <f>SUM(C245:C246)</f>
        <v>401</v>
      </c>
    </row>
    <row r="245" spans="1:3" ht="24.75" customHeight="1">
      <c r="A245" s="39" t="s">
        <v>316</v>
      </c>
      <c r="B245" s="9">
        <v>230</v>
      </c>
      <c r="C245" s="9">
        <v>230</v>
      </c>
    </row>
    <row r="246" spans="1:3" ht="24.75" customHeight="1">
      <c r="A246" s="39" t="s">
        <v>317</v>
      </c>
      <c r="B246" s="9">
        <v>171</v>
      </c>
      <c r="C246" s="9">
        <v>171</v>
      </c>
    </row>
    <row r="247" spans="1:3" ht="24.75" customHeight="1">
      <c r="A247" s="38" t="s">
        <v>318</v>
      </c>
      <c r="B247" s="9">
        <f>SUM(B248:B252)</f>
        <v>3745</v>
      </c>
      <c r="C247" s="9">
        <f>SUM(C248:C252)</f>
        <v>3745</v>
      </c>
    </row>
    <row r="248" spans="1:3" ht="24.75" customHeight="1">
      <c r="A248" s="39" t="s">
        <v>319</v>
      </c>
      <c r="B248" s="9">
        <v>62</v>
      </c>
      <c r="C248" s="9">
        <v>62</v>
      </c>
    </row>
    <row r="249" spans="1:3" ht="24.75" customHeight="1">
      <c r="A249" s="39" t="s">
        <v>320</v>
      </c>
      <c r="B249" s="9">
        <v>1150</v>
      </c>
      <c r="C249" s="9">
        <v>1150</v>
      </c>
    </row>
    <row r="250" spans="1:3" ht="24.75" customHeight="1">
      <c r="A250" s="39" t="s">
        <v>321</v>
      </c>
      <c r="B250" s="9">
        <v>300</v>
      </c>
      <c r="C250" s="9">
        <v>300</v>
      </c>
    </row>
    <row r="251" spans="1:3" ht="24.75" customHeight="1">
      <c r="A251" s="39" t="s">
        <v>322</v>
      </c>
      <c r="B251" s="9">
        <v>1933</v>
      </c>
      <c r="C251" s="9">
        <v>1933</v>
      </c>
    </row>
    <row r="252" spans="1:3" ht="24.75" customHeight="1">
      <c r="A252" s="39" t="s">
        <v>323</v>
      </c>
      <c r="B252" s="9">
        <v>300</v>
      </c>
      <c r="C252" s="9">
        <v>300</v>
      </c>
    </row>
    <row r="253" spans="1:3" ht="24.75" customHeight="1">
      <c r="A253" s="38" t="s">
        <v>324</v>
      </c>
      <c r="B253" s="9">
        <f>SUM(B254:B256)</f>
        <v>849</v>
      </c>
      <c r="C253" s="9">
        <f>SUM(C254:C256)</f>
        <v>865</v>
      </c>
    </row>
    <row r="254" spans="1:3" ht="24.75" customHeight="1">
      <c r="A254" s="39" t="s">
        <v>129</v>
      </c>
      <c r="B254" s="9">
        <v>88</v>
      </c>
      <c r="C254" s="9">
        <v>88</v>
      </c>
    </row>
    <row r="255" spans="1:3" ht="24.75" customHeight="1">
      <c r="A255" s="39" t="s">
        <v>325</v>
      </c>
      <c r="B255" s="9">
        <v>410</v>
      </c>
      <c r="C255" s="9">
        <v>426</v>
      </c>
    </row>
    <row r="256" spans="1:3" ht="24.75" customHeight="1">
      <c r="A256" s="39" t="s">
        <v>326</v>
      </c>
      <c r="B256" s="9">
        <v>351</v>
      </c>
      <c r="C256" s="9">
        <v>351</v>
      </c>
    </row>
    <row r="257" spans="1:3" ht="24.75" customHeight="1">
      <c r="A257" s="38" t="s">
        <v>327</v>
      </c>
      <c r="B257" s="9">
        <f>SUM(B258:B259)</f>
        <v>43</v>
      </c>
      <c r="C257" s="9">
        <f>SUM(C258:C259)</f>
        <v>52</v>
      </c>
    </row>
    <row r="258" spans="1:3" ht="24.75" customHeight="1">
      <c r="A258" s="39" t="s">
        <v>129</v>
      </c>
      <c r="B258" s="9">
        <v>33</v>
      </c>
      <c r="C258" s="9">
        <v>42</v>
      </c>
    </row>
    <row r="259" spans="1:3" ht="24.75" customHeight="1">
      <c r="A259" s="39" t="s">
        <v>130</v>
      </c>
      <c r="B259" s="9">
        <v>10</v>
      </c>
      <c r="C259" s="9">
        <v>10</v>
      </c>
    </row>
    <row r="260" spans="1:3" ht="24.75" customHeight="1">
      <c r="A260" s="38" t="s">
        <v>328</v>
      </c>
      <c r="B260" s="9">
        <f>SUM(B261:B262)</f>
        <v>1600</v>
      </c>
      <c r="C260" s="9">
        <f>SUM(C261:C262)</f>
        <v>1509</v>
      </c>
    </row>
    <row r="261" spans="1:3" ht="24.75" customHeight="1">
      <c r="A261" s="39" t="s">
        <v>329</v>
      </c>
      <c r="B261" s="9">
        <v>570</v>
      </c>
      <c r="C261" s="9">
        <v>599</v>
      </c>
    </row>
    <row r="262" spans="1:3" ht="24.75" customHeight="1">
      <c r="A262" s="39" t="s">
        <v>330</v>
      </c>
      <c r="B262" s="9">
        <v>1030</v>
      </c>
      <c r="C262" s="9">
        <v>910</v>
      </c>
    </row>
    <row r="263" spans="1:3" ht="24.75" customHeight="1">
      <c r="A263" s="38" t="s">
        <v>331</v>
      </c>
      <c r="B263" s="9">
        <f>SUM(B264:B265)</f>
        <v>133</v>
      </c>
      <c r="C263" s="9">
        <f>SUM(C264:C265)</f>
        <v>208</v>
      </c>
    </row>
    <row r="264" spans="1:3" ht="24.75" customHeight="1">
      <c r="A264" s="39" t="s">
        <v>332</v>
      </c>
      <c r="B264" s="9">
        <v>131</v>
      </c>
      <c r="C264" s="9">
        <v>206</v>
      </c>
    </row>
    <row r="265" spans="1:3" ht="24.75" customHeight="1">
      <c r="A265" s="39" t="s">
        <v>333</v>
      </c>
      <c r="B265" s="9">
        <v>2</v>
      </c>
      <c r="C265" s="9">
        <v>2</v>
      </c>
    </row>
    <row r="266" spans="1:3" ht="24.75" customHeight="1">
      <c r="A266" s="38" t="s">
        <v>334</v>
      </c>
      <c r="B266" s="9">
        <f>SUM(B267:B268)</f>
        <v>116</v>
      </c>
      <c r="C266" s="9">
        <f>SUM(C267:C268)</f>
        <v>116</v>
      </c>
    </row>
    <row r="267" spans="1:3" ht="24.75" customHeight="1">
      <c r="A267" s="39" t="s">
        <v>335</v>
      </c>
      <c r="B267" s="9">
        <v>26</v>
      </c>
      <c r="C267" s="9">
        <v>26</v>
      </c>
    </row>
    <row r="268" spans="1:3" ht="24.75" customHeight="1">
      <c r="A268" s="39" t="s">
        <v>336</v>
      </c>
      <c r="B268" s="9">
        <v>90</v>
      </c>
      <c r="C268" s="9">
        <v>90</v>
      </c>
    </row>
    <row r="269" spans="1:3" ht="24.75" customHeight="1">
      <c r="A269" s="38" t="s">
        <v>337</v>
      </c>
      <c r="B269" s="9">
        <f>SUM(B270:B270)</f>
        <v>34</v>
      </c>
      <c r="C269" s="9">
        <f>SUM(C270:C270)</f>
        <v>34</v>
      </c>
    </row>
    <row r="270" spans="1:243" s="10" customFormat="1" ht="24.75" customHeight="1">
      <c r="A270" s="39" t="s">
        <v>338</v>
      </c>
      <c r="B270" s="9">
        <v>34</v>
      </c>
      <c r="C270" s="9">
        <v>34</v>
      </c>
      <c r="IG270" s="32"/>
      <c r="IH270" s="32"/>
      <c r="II270" s="32"/>
    </row>
    <row r="271" spans="1:3" ht="24.75" customHeight="1">
      <c r="A271" s="38" t="s">
        <v>339</v>
      </c>
      <c r="B271" s="9">
        <f>SUM(B272:B272)</f>
        <v>4744</v>
      </c>
      <c r="C271" s="9">
        <f>SUM(C272:C272)</f>
        <v>5544</v>
      </c>
    </row>
    <row r="272" spans="1:3" ht="24.75" customHeight="1">
      <c r="A272" s="41" t="s">
        <v>340</v>
      </c>
      <c r="B272" s="9">
        <v>4744</v>
      </c>
      <c r="C272" s="9">
        <v>5544</v>
      </c>
    </row>
    <row r="273" spans="1:3" ht="24.75" customHeight="1">
      <c r="A273" s="38" t="s">
        <v>341</v>
      </c>
      <c r="B273" s="9">
        <f>SUM(B274:B278)</f>
        <v>566</v>
      </c>
      <c r="C273" s="9">
        <f>SUM(C274:C278)</f>
        <v>578</v>
      </c>
    </row>
    <row r="274" spans="1:3" ht="24.75" customHeight="1">
      <c r="A274" s="39" t="s">
        <v>129</v>
      </c>
      <c r="B274" s="9">
        <v>104</v>
      </c>
      <c r="C274" s="9">
        <v>119</v>
      </c>
    </row>
    <row r="275" spans="1:3" ht="24.75" customHeight="1">
      <c r="A275" s="39" t="s">
        <v>130</v>
      </c>
      <c r="B275" s="9">
        <v>30</v>
      </c>
      <c r="C275" s="9">
        <v>30</v>
      </c>
    </row>
    <row r="276" spans="1:3" ht="24.75" customHeight="1">
      <c r="A276" s="42" t="s">
        <v>342</v>
      </c>
      <c r="B276" s="9">
        <v>377</v>
      </c>
      <c r="C276" s="9">
        <v>377</v>
      </c>
    </row>
    <row r="277" spans="1:3" ht="24.75" customHeight="1">
      <c r="A277" s="42" t="s">
        <v>134</v>
      </c>
      <c r="B277" s="9">
        <v>53</v>
      </c>
      <c r="C277" s="9">
        <v>50</v>
      </c>
    </row>
    <row r="278" spans="1:3" ht="24.75" customHeight="1">
      <c r="A278" s="42" t="s">
        <v>343</v>
      </c>
      <c r="B278" s="9">
        <v>2</v>
      </c>
      <c r="C278" s="9">
        <v>2</v>
      </c>
    </row>
    <row r="279" spans="1:3" ht="24.75" customHeight="1">
      <c r="A279" s="38" t="s">
        <v>344</v>
      </c>
      <c r="B279" s="9">
        <f>B280</f>
        <v>172</v>
      </c>
      <c r="C279" s="9">
        <f>C280</f>
        <v>172</v>
      </c>
    </row>
    <row r="280" spans="1:3" ht="24.75" customHeight="1">
      <c r="A280" s="39" t="s">
        <v>345</v>
      </c>
      <c r="B280" s="9">
        <v>172</v>
      </c>
      <c r="C280" s="9">
        <v>172</v>
      </c>
    </row>
    <row r="281" spans="1:3" ht="24.75" customHeight="1">
      <c r="A281" s="38" t="s">
        <v>346</v>
      </c>
      <c r="B281" s="9">
        <f>SUM(B282,B286,B289,B293,B300,B303,B306,B308,B314,B312,B310)</f>
        <v>23125</v>
      </c>
      <c r="C281" s="9">
        <f>SUM(C282,C286,C289,C293,C300,C303,C306,C308,C314,C312,C310)</f>
        <v>28237</v>
      </c>
    </row>
    <row r="282" spans="1:3" ht="24.75" customHeight="1">
      <c r="A282" s="38" t="s">
        <v>347</v>
      </c>
      <c r="B282" s="9">
        <f>SUM(B283:B285)</f>
        <v>1010</v>
      </c>
      <c r="C282" s="9">
        <f>SUM(C283:C285)</f>
        <v>1012</v>
      </c>
    </row>
    <row r="283" spans="1:3" ht="24.75" customHeight="1">
      <c r="A283" s="39" t="s">
        <v>129</v>
      </c>
      <c r="B283" s="9">
        <v>783</v>
      </c>
      <c r="C283" s="9">
        <v>784</v>
      </c>
    </row>
    <row r="284" spans="1:3" ht="24.75" customHeight="1">
      <c r="A284" s="39" t="s">
        <v>130</v>
      </c>
      <c r="B284" s="9">
        <v>152</v>
      </c>
      <c r="C284" s="9">
        <v>152</v>
      </c>
    </row>
    <row r="285" spans="1:3" ht="24.75" customHeight="1">
      <c r="A285" s="39" t="s">
        <v>348</v>
      </c>
      <c r="B285" s="9">
        <v>75</v>
      </c>
      <c r="C285" s="9">
        <v>76</v>
      </c>
    </row>
    <row r="286" spans="1:3" ht="24.75" customHeight="1">
      <c r="A286" s="38" t="s">
        <v>349</v>
      </c>
      <c r="B286" s="9">
        <f>SUM(B287:B288)</f>
        <v>4167</v>
      </c>
      <c r="C286" s="9">
        <f>SUM(C287:C288)</f>
        <v>4208</v>
      </c>
    </row>
    <row r="287" spans="1:3" ht="24.75" customHeight="1">
      <c r="A287" s="39" t="s">
        <v>350</v>
      </c>
      <c r="B287" s="9">
        <v>1962</v>
      </c>
      <c r="C287" s="9">
        <v>2003</v>
      </c>
    </row>
    <row r="288" spans="1:3" ht="24.75" customHeight="1">
      <c r="A288" s="39" t="s">
        <v>351</v>
      </c>
      <c r="B288" s="9">
        <v>2205</v>
      </c>
      <c r="C288" s="9">
        <v>2205</v>
      </c>
    </row>
    <row r="289" spans="1:3" ht="24.75" customHeight="1">
      <c r="A289" s="38" t="s">
        <v>352</v>
      </c>
      <c r="B289" s="9">
        <f>SUM(B290:B292)</f>
        <v>6132</v>
      </c>
      <c r="C289" s="9">
        <f>SUM(C290:C292)</f>
        <v>6224</v>
      </c>
    </row>
    <row r="290" spans="1:3" ht="24.75" customHeight="1">
      <c r="A290" s="39" t="s">
        <v>353</v>
      </c>
      <c r="B290" s="9">
        <v>589</v>
      </c>
      <c r="C290" s="9">
        <v>585</v>
      </c>
    </row>
    <row r="291" spans="1:3" ht="24.75" customHeight="1">
      <c r="A291" s="39" t="s">
        <v>354</v>
      </c>
      <c r="B291" s="9">
        <v>3051</v>
      </c>
      <c r="C291" s="9">
        <v>3118</v>
      </c>
    </row>
    <row r="292" spans="1:3" ht="24.75" customHeight="1">
      <c r="A292" s="39" t="s">
        <v>355</v>
      </c>
      <c r="B292" s="9">
        <v>2492</v>
      </c>
      <c r="C292" s="9">
        <v>2521</v>
      </c>
    </row>
    <row r="293" spans="1:3" ht="24.75" customHeight="1">
      <c r="A293" s="38" t="s">
        <v>356</v>
      </c>
      <c r="B293" s="9">
        <f>SUM(B294:B299)</f>
        <v>4575</v>
      </c>
      <c r="C293" s="9">
        <f>SUM(C294:C299)</f>
        <v>9581</v>
      </c>
    </row>
    <row r="294" spans="1:3" ht="24.75" customHeight="1">
      <c r="A294" s="39" t="s">
        <v>357</v>
      </c>
      <c r="B294" s="9">
        <v>57</v>
      </c>
      <c r="C294" s="9">
        <v>57</v>
      </c>
    </row>
    <row r="295" spans="1:3" ht="24.75" customHeight="1">
      <c r="A295" s="39" t="s">
        <v>358</v>
      </c>
      <c r="B295" s="9">
        <v>667</v>
      </c>
      <c r="C295" s="9">
        <v>673</v>
      </c>
    </row>
    <row r="296" spans="1:3" ht="24.75" customHeight="1">
      <c r="A296" s="39" t="s">
        <v>359</v>
      </c>
      <c r="B296" s="9">
        <v>2217</v>
      </c>
      <c r="C296" s="9">
        <v>2217</v>
      </c>
    </row>
    <row r="297" spans="1:3" ht="24.75" customHeight="1">
      <c r="A297" s="39" t="s">
        <v>360</v>
      </c>
      <c r="B297" s="9"/>
      <c r="C297" s="9">
        <v>4932</v>
      </c>
    </row>
    <row r="298" spans="1:3" ht="24.75" customHeight="1">
      <c r="A298" s="39" t="s">
        <v>361</v>
      </c>
      <c r="B298" s="9">
        <v>1500</v>
      </c>
      <c r="C298" s="9">
        <v>1568</v>
      </c>
    </row>
    <row r="299" spans="1:3" ht="24.75" customHeight="1">
      <c r="A299" s="39" t="s">
        <v>362</v>
      </c>
      <c r="B299" s="9">
        <v>134</v>
      </c>
      <c r="C299" s="9">
        <v>134</v>
      </c>
    </row>
    <row r="300" spans="1:3" ht="24.75" customHeight="1">
      <c r="A300" s="38" t="s">
        <v>363</v>
      </c>
      <c r="B300" s="9">
        <f>SUM(B301:B302)</f>
        <v>1893</v>
      </c>
      <c r="C300" s="9">
        <f>SUM(C301:C302)</f>
        <v>1893</v>
      </c>
    </row>
    <row r="301" spans="1:3" ht="24.75" customHeight="1">
      <c r="A301" s="39" t="s">
        <v>365</v>
      </c>
      <c r="B301" s="9">
        <v>1786</v>
      </c>
      <c r="C301" s="9">
        <v>1786</v>
      </c>
    </row>
    <row r="302" spans="1:3" ht="24.75" customHeight="1">
      <c r="A302" s="39" t="s">
        <v>366</v>
      </c>
      <c r="B302" s="9">
        <v>107</v>
      </c>
      <c r="C302" s="9">
        <v>107</v>
      </c>
    </row>
    <row r="303" spans="1:3" ht="24.75" customHeight="1">
      <c r="A303" s="38" t="s">
        <v>367</v>
      </c>
      <c r="B303" s="9">
        <f>SUM(B304:B305)</f>
        <v>60</v>
      </c>
      <c r="C303" s="9">
        <f>SUM(C304:C305)</f>
        <v>60</v>
      </c>
    </row>
    <row r="304" spans="1:3" ht="24.75" customHeight="1">
      <c r="A304" s="41" t="s">
        <v>368</v>
      </c>
      <c r="B304" s="9">
        <v>25</v>
      </c>
      <c r="C304" s="9">
        <v>25</v>
      </c>
    </row>
    <row r="305" spans="1:3" ht="24.75" customHeight="1">
      <c r="A305" s="41" t="s">
        <v>369</v>
      </c>
      <c r="B305" s="9">
        <v>35</v>
      </c>
      <c r="C305" s="9">
        <v>35</v>
      </c>
    </row>
    <row r="306" spans="1:3" ht="24.75" customHeight="1">
      <c r="A306" s="38" t="s">
        <v>372</v>
      </c>
      <c r="B306" s="9">
        <f aca="true" t="shared" si="0" ref="B306:B310">SUM(B307:B307)</f>
        <v>3420</v>
      </c>
      <c r="C306" s="9">
        <f aca="true" t="shared" si="1" ref="C306:C310">SUM(C307:C307)</f>
        <v>3420</v>
      </c>
    </row>
    <row r="307" spans="1:3" ht="24.75" customHeight="1">
      <c r="A307" s="39" t="s">
        <v>373</v>
      </c>
      <c r="B307" s="9">
        <v>3420</v>
      </c>
      <c r="C307" s="9">
        <v>3420</v>
      </c>
    </row>
    <row r="308" spans="1:3" ht="24.75" customHeight="1">
      <c r="A308" s="38" t="s">
        <v>374</v>
      </c>
      <c r="B308" s="9">
        <f t="shared" si="0"/>
        <v>320</v>
      </c>
      <c r="C308" s="9">
        <f t="shared" si="1"/>
        <v>320</v>
      </c>
    </row>
    <row r="309" spans="1:3" ht="24.75" customHeight="1">
      <c r="A309" s="39" t="s">
        <v>375</v>
      </c>
      <c r="B309" s="9">
        <v>320</v>
      </c>
      <c r="C309" s="9">
        <v>320</v>
      </c>
    </row>
    <row r="310" spans="1:3" ht="24.75" customHeight="1">
      <c r="A310" s="38" t="s">
        <v>376</v>
      </c>
      <c r="B310" s="9">
        <f t="shared" si="0"/>
        <v>23</v>
      </c>
      <c r="C310" s="9">
        <f t="shared" si="1"/>
        <v>23</v>
      </c>
    </row>
    <row r="311" spans="1:3" ht="24.75" customHeight="1">
      <c r="A311" s="39" t="s">
        <v>377</v>
      </c>
      <c r="B311" s="9">
        <v>23</v>
      </c>
      <c r="C311" s="9">
        <v>23</v>
      </c>
    </row>
    <row r="312" spans="1:3" ht="24.75" customHeight="1">
      <c r="A312" s="38" t="s">
        <v>378</v>
      </c>
      <c r="B312" s="9">
        <f>SUM(B313:B313)</f>
        <v>11</v>
      </c>
      <c r="C312" s="9">
        <f>SUM(C313:C313)</f>
        <v>11</v>
      </c>
    </row>
    <row r="313" spans="1:3" ht="24.75" customHeight="1">
      <c r="A313" s="39" t="s">
        <v>379</v>
      </c>
      <c r="B313" s="9">
        <v>11</v>
      </c>
      <c r="C313" s="9">
        <v>11</v>
      </c>
    </row>
    <row r="314" spans="1:3" ht="24.75" customHeight="1">
      <c r="A314" s="38" t="s">
        <v>380</v>
      </c>
      <c r="B314" s="9">
        <f>B315</f>
        <v>1514</v>
      </c>
      <c r="C314" s="9">
        <f>C315</f>
        <v>1485</v>
      </c>
    </row>
    <row r="315" spans="1:3" ht="24.75" customHeight="1">
      <c r="A315" s="39" t="s">
        <v>381</v>
      </c>
      <c r="B315" s="9">
        <v>1514</v>
      </c>
      <c r="C315" s="9">
        <v>1485</v>
      </c>
    </row>
    <row r="316" spans="1:3" ht="24.75" customHeight="1">
      <c r="A316" s="38" t="s">
        <v>382</v>
      </c>
      <c r="B316" s="9">
        <f>SUM(B317,B319,B321)</f>
        <v>1257</v>
      </c>
      <c r="C316" s="9">
        <f>SUM(C317,C319,C321)</f>
        <v>1237</v>
      </c>
    </row>
    <row r="317" spans="1:3" ht="24.75" customHeight="1">
      <c r="A317" s="38" t="s">
        <v>383</v>
      </c>
      <c r="B317" s="9">
        <f>SUM(B318:B318)</f>
        <v>1004</v>
      </c>
      <c r="C317" s="9">
        <f>SUM(C318:C318)</f>
        <v>909</v>
      </c>
    </row>
    <row r="318" spans="1:3" ht="24.75" customHeight="1">
      <c r="A318" s="39" t="s">
        <v>384</v>
      </c>
      <c r="B318" s="9">
        <v>1004</v>
      </c>
      <c r="C318" s="9">
        <v>909</v>
      </c>
    </row>
    <row r="319" spans="1:3" ht="24.75" customHeight="1">
      <c r="A319" s="38" t="s">
        <v>385</v>
      </c>
      <c r="B319" s="9"/>
      <c r="C319" s="9">
        <f>C320</f>
        <v>95</v>
      </c>
    </row>
    <row r="320" spans="1:3" ht="24.75" customHeight="1">
      <c r="A320" s="39" t="s">
        <v>386</v>
      </c>
      <c r="B320" s="9"/>
      <c r="C320" s="9">
        <v>95</v>
      </c>
    </row>
    <row r="321" spans="1:3" ht="24.75" customHeight="1">
      <c r="A321" s="38" t="s">
        <v>387</v>
      </c>
      <c r="B321" s="9">
        <f>SUM(B322:B323)</f>
        <v>253</v>
      </c>
      <c r="C321" s="9">
        <f>SUM(C322:C323)</f>
        <v>233</v>
      </c>
    </row>
    <row r="322" spans="1:3" ht="24.75" customHeight="1">
      <c r="A322" s="39" t="s">
        <v>134</v>
      </c>
      <c r="B322" s="9">
        <v>248</v>
      </c>
      <c r="C322" s="9">
        <v>228</v>
      </c>
    </row>
    <row r="323" spans="1:3" ht="24.75" customHeight="1">
      <c r="A323" s="39" t="s">
        <v>388</v>
      </c>
      <c r="B323" s="9">
        <v>5</v>
      </c>
      <c r="C323" s="9">
        <v>5</v>
      </c>
    </row>
    <row r="324" spans="1:3" ht="24.75" customHeight="1">
      <c r="A324" s="38" t="s">
        <v>389</v>
      </c>
      <c r="B324" s="9">
        <f>B325+B332+B334+B336+B338+B340</f>
        <v>14103</v>
      </c>
      <c r="C324" s="9">
        <f>C325+C332+C334+C336+C338+C340</f>
        <v>20993</v>
      </c>
    </row>
    <row r="325" spans="1:3" ht="24.75" customHeight="1">
      <c r="A325" s="38" t="s">
        <v>390</v>
      </c>
      <c r="B325" s="9">
        <f>SUM(B326:B331)</f>
        <v>4107</v>
      </c>
      <c r="C325" s="9">
        <f>SUM(C326:C331)</f>
        <v>3709</v>
      </c>
    </row>
    <row r="326" spans="1:3" ht="24.75" customHeight="1">
      <c r="A326" s="39" t="s">
        <v>129</v>
      </c>
      <c r="B326" s="9">
        <v>972</v>
      </c>
      <c r="C326" s="9">
        <v>797</v>
      </c>
    </row>
    <row r="327" spans="1:3" ht="24.75" customHeight="1">
      <c r="A327" s="39" t="s">
        <v>130</v>
      </c>
      <c r="B327" s="9">
        <v>81</v>
      </c>
      <c r="C327" s="9">
        <v>81</v>
      </c>
    </row>
    <row r="328" spans="1:3" ht="24.75" customHeight="1">
      <c r="A328" s="39" t="s">
        <v>391</v>
      </c>
      <c r="B328" s="9">
        <v>2399</v>
      </c>
      <c r="C328" s="9">
        <v>2195</v>
      </c>
    </row>
    <row r="329" spans="1:3" ht="24.75" customHeight="1">
      <c r="A329" s="39" t="s">
        <v>392</v>
      </c>
      <c r="B329" s="9">
        <v>119</v>
      </c>
      <c r="C329" s="9">
        <v>119</v>
      </c>
    </row>
    <row r="330" spans="1:3" ht="24.75" customHeight="1">
      <c r="A330" s="39" t="s">
        <v>393</v>
      </c>
      <c r="B330" s="9">
        <v>51</v>
      </c>
      <c r="C330" s="9">
        <v>55</v>
      </c>
    </row>
    <row r="331" spans="1:3" ht="24.75" customHeight="1">
      <c r="A331" s="39" t="s">
        <v>394</v>
      </c>
      <c r="B331" s="9">
        <v>485</v>
      </c>
      <c r="C331" s="9">
        <v>462</v>
      </c>
    </row>
    <row r="332" spans="1:3" ht="24.75" customHeight="1">
      <c r="A332" s="38" t="s">
        <v>395</v>
      </c>
      <c r="B332" s="9">
        <f>B333</f>
        <v>910</v>
      </c>
      <c r="C332" s="9">
        <f>C333</f>
        <v>882</v>
      </c>
    </row>
    <row r="333" spans="1:3" ht="24.75" customHeight="1">
      <c r="A333" s="39" t="s">
        <v>396</v>
      </c>
      <c r="B333" s="9">
        <v>910</v>
      </c>
      <c r="C333" s="9">
        <v>882</v>
      </c>
    </row>
    <row r="334" spans="1:3" ht="24.75" customHeight="1">
      <c r="A334" s="38" t="s">
        <v>397</v>
      </c>
      <c r="B334" s="9">
        <f>SUM(B335:B335)</f>
        <v>1803</v>
      </c>
      <c r="C334" s="9">
        <f>SUM(C335:C335)</f>
        <v>10028</v>
      </c>
    </row>
    <row r="335" spans="1:3" ht="24.75" customHeight="1">
      <c r="A335" s="39" t="s">
        <v>398</v>
      </c>
      <c r="B335" s="9">
        <v>1803</v>
      </c>
      <c r="C335" s="9">
        <v>10028</v>
      </c>
    </row>
    <row r="336" spans="1:3" ht="24.75" customHeight="1">
      <c r="A336" s="38" t="s">
        <v>399</v>
      </c>
      <c r="B336" s="9">
        <f aca="true" t="shared" si="2" ref="B336:B340">B337</f>
        <v>5513</v>
      </c>
      <c r="C336" s="9">
        <f aca="true" t="shared" si="3" ref="C336:C340">C337</f>
        <v>5262</v>
      </c>
    </row>
    <row r="337" spans="1:3" ht="24.75" customHeight="1">
      <c r="A337" s="39" t="s">
        <v>400</v>
      </c>
      <c r="B337" s="9">
        <v>5513</v>
      </c>
      <c r="C337" s="9">
        <v>5262</v>
      </c>
    </row>
    <row r="338" spans="1:3" ht="24.75" customHeight="1">
      <c r="A338" s="38" t="s">
        <v>401</v>
      </c>
      <c r="B338" s="9">
        <f t="shared" si="2"/>
        <v>418</v>
      </c>
      <c r="C338" s="9">
        <f t="shared" si="3"/>
        <v>351</v>
      </c>
    </row>
    <row r="339" spans="1:3" ht="24.75" customHeight="1">
      <c r="A339" s="39" t="s">
        <v>402</v>
      </c>
      <c r="B339" s="9">
        <v>418</v>
      </c>
      <c r="C339" s="9">
        <v>351</v>
      </c>
    </row>
    <row r="340" spans="1:3" ht="24.75" customHeight="1">
      <c r="A340" s="38" t="s">
        <v>403</v>
      </c>
      <c r="B340" s="9">
        <f t="shared" si="2"/>
        <v>1352</v>
      </c>
      <c r="C340" s="9">
        <f t="shared" si="3"/>
        <v>761</v>
      </c>
    </row>
    <row r="341" spans="1:3" ht="24.75" customHeight="1">
      <c r="A341" s="39" t="s">
        <v>404</v>
      </c>
      <c r="B341" s="9">
        <v>1352</v>
      </c>
      <c r="C341" s="9">
        <v>761</v>
      </c>
    </row>
    <row r="342" spans="1:3" ht="24.75" customHeight="1">
      <c r="A342" s="38" t="s">
        <v>405</v>
      </c>
      <c r="B342" s="9">
        <f>SUM(B343,B352,B357,B365)</f>
        <v>6171</v>
      </c>
      <c r="C342" s="9">
        <f>SUM(C343,C352,C357,C365)</f>
        <v>5432</v>
      </c>
    </row>
    <row r="343" spans="1:3" ht="24.75" customHeight="1">
      <c r="A343" s="38" t="s">
        <v>406</v>
      </c>
      <c r="B343" s="9">
        <f>SUM(B344:B351)</f>
        <v>3734</v>
      </c>
      <c r="C343" s="9">
        <f>SUM(C344:C351)</f>
        <v>3296</v>
      </c>
    </row>
    <row r="344" spans="1:3" ht="24.75" customHeight="1">
      <c r="A344" s="39" t="s">
        <v>129</v>
      </c>
      <c r="B344" s="9">
        <v>754</v>
      </c>
      <c r="C344" s="9">
        <v>712</v>
      </c>
    </row>
    <row r="345" spans="1:3" ht="24.75" customHeight="1">
      <c r="A345" s="39" t="s">
        <v>130</v>
      </c>
      <c r="B345" s="9">
        <v>25</v>
      </c>
      <c r="C345" s="9">
        <v>25</v>
      </c>
    </row>
    <row r="346" spans="1:3" ht="24.75" customHeight="1">
      <c r="A346" s="39" t="s">
        <v>134</v>
      </c>
      <c r="B346" s="9">
        <v>690</v>
      </c>
      <c r="C346" s="9">
        <v>493</v>
      </c>
    </row>
    <row r="347" spans="1:3" ht="24.75" customHeight="1">
      <c r="A347" s="39" t="s">
        <v>407</v>
      </c>
      <c r="B347" s="9">
        <v>51</v>
      </c>
      <c r="C347" s="9">
        <v>52</v>
      </c>
    </row>
    <row r="348" spans="1:3" ht="24.75" customHeight="1">
      <c r="A348" s="39" t="s">
        <v>408</v>
      </c>
      <c r="B348" s="9">
        <v>90</v>
      </c>
      <c r="C348" s="9">
        <v>90</v>
      </c>
    </row>
    <row r="349" spans="1:3" ht="24.75" customHeight="1">
      <c r="A349" s="39" t="s">
        <v>409</v>
      </c>
      <c r="B349" s="9">
        <v>11</v>
      </c>
      <c r="C349" s="9">
        <v>11</v>
      </c>
    </row>
    <row r="350" spans="1:3" ht="24.75" customHeight="1">
      <c r="A350" s="39" t="s">
        <v>412</v>
      </c>
      <c r="B350" s="9">
        <v>475</v>
      </c>
      <c r="C350" s="9">
        <v>275</v>
      </c>
    </row>
    <row r="351" spans="1:3" ht="24.75" customHeight="1">
      <c r="A351" s="39" t="s">
        <v>413</v>
      </c>
      <c r="B351" s="9">
        <v>1638</v>
      </c>
      <c r="C351" s="9">
        <v>1638</v>
      </c>
    </row>
    <row r="352" spans="1:3" ht="24.75" customHeight="1">
      <c r="A352" s="38" t="s">
        <v>414</v>
      </c>
      <c r="B352" s="9">
        <f>SUM(B353:B356)</f>
        <v>696</v>
      </c>
      <c r="C352" s="9">
        <f>SUM(C353:C356)</f>
        <v>696</v>
      </c>
    </row>
    <row r="353" spans="1:3" ht="24.75" customHeight="1">
      <c r="A353" s="39" t="s">
        <v>415</v>
      </c>
      <c r="B353" s="9">
        <v>230</v>
      </c>
      <c r="C353" s="9">
        <v>230</v>
      </c>
    </row>
    <row r="354" spans="1:3" ht="24.75" customHeight="1">
      <c r="A354" s="39" t="s">
        <v>416</v>
      </c>
      <c r="B354" s="9">
        <v>10</v>
      </c>
      <c r="C354" s="9">
        <v>10</v>
      </c>
    </row>
    <row r="355" spans="1:3" ht="24.75" customHeight="1">
      <c r="A355" s="39" t="s">
        <v>417</v>
      </c>
      <c r="B355" s="9">
        <v>336</v>
      </c>
      <c r="C355" s="9">
        <v>336</v>
      </c>
    </row>
    <row r="356" spans="1:3" ht="24.75" customHeight="1">
      <c r="A356" s="39" t="s">
        <v>418</v>
      </c>
      <c r="B356" s="9">
        <v>120</v>
      </c>
      <c r="C356" s="9">
        <v>120</v>
      </c>
    </row>
    <row r="357" spans="1:3" ht="24.75" customHeight="1">
      <c r="A357" s="38" t="s">
        <v>419</v>
      </c>
      <c r="B357" s="9">
        <f>SUM(B358:B364)</f>
        <v>1741</v>
      </c>
      <c r="C357" s="9">
        <f>SUM(C358:C364)</f>
        <v>1436</v>
      </c>
    </row>
    <row r="358" spans="1:3" ht="24.75" customHeight="1">
      <c r="A358" s="39" t="s">
        <v>420</v>
      </c>
      <c r="B358" s="9">
        <v>108</v>
      </c>
      <c r="C358" s="9">
        <v>122</v>
      </c>
    </row>
    <row r="359" spans="1:3" ht="24.75" customHeight="1">
      <c r="A359" s="39" t="s">
        <v>421</v>
      </c>
      <c r="B359" s="9">
        <v>149</v>
      </c>
      <c r="C359" s="9">
        <v>11</v>
      </c>
    </row>
    <row r="360" spans="1:3" ht="24.75" customHeight="1">
      <c r="A360" s="39" t="s">
        <v>422</v>
      </c>
      <c r="B360" s="9">
        <v>785</v>
      </c>
      <c r="C360" s="9">
        <v>664</v>
      </c>
    </row>
    <row r="361" spans="1:3" ht="24.75" customHeight="1">
      <c r="A361" s="39" t="s">
        <v>423</v>
      </c>
      <c r="B361" s="9">
        <v>20</v>
      </c>
      <c r="C361" s="9">
        <v>20</v>
      </c>
    </row>
    <row r="362" spans="1:3" ht="24.75" customHeight="1">
      <c r="A362" s="39" t="s">
        <v>424</v>
      </c>
      <c r="B362" s="9">
        <v>10</v>
      </c>
      <c r="C362" s="9">
        <v>10</v>
      </c>
    </row>
    <row r="363" spans="1:3" ht="24.75" customHeight="1">
      <c r="A363" s="39" t="s">
        <v>425</v>
      </c>
      <c r="B363" s="9">
        <v>33</v>
      </c>
      <c r="C363" s="9">
        <v>33</v>
      </c>
    </row>
    <row r="364" spans="1:3" ht="24.75" customHeight="1">
      <c r="A364" s="39" t="s">
        <v>426</v>
      </c>
      <c r="B364" s="9">
        <v>636</v>
      </c>
      <c r="C364" s="9">
        <v>576</v>
      </c>
    </row>
    <row r="365" spans="1:3" ht="24.75" customHeight="1">
      <c r="A365" s="38" t="s">
        <v>429</v>
      </c>
      <c r="B365" s="9"/>
      <c r="C365" s="9">
        <f>C366</f>
        <v>4</v>
      </c>
    </row>
    <row r="366" spans="1:3" ht="24.75" customHeight="1">
      <c r="A366" s="39" t="s">
        <v>430</v>
      </c>
      <c r="B366" s="9"/>
      <c r="C366" s="9">
        <v>4</v>
      </c>
    </row>
    <row r="367" spans="1:3" ht="24.75" customHeight="1">
      <c r="A367" s="38" t="s">
        <v>433</v>
      </c>
      <c r="B367" s="9">
        <f>B368</f>
        <v>7991</v>
      </c>
      <c r="C367" s="9">
        <f>C368</f>
        <v>10277</v>
      </c>
    </row>
    <row r="368" spans="1:3" ht="24.75" customHeight="1">
      <c r="A368" s="38" t="s">
        <v>434</v>
      </c>
      <c r="B368" s="9">
        <f>SUM(B369:B371)</f>
        <v>7991</v>
      </c>
      <c r="C368" s="9">
        <f>SUM(C369:C371)</f>
        <v>10277</v>
      </c>
    </row>
    <row r="369" spans="1:3" ht="24.75" customHeight="1">
      <c r="A369" s="39" t="s">
        <v>129</v>
      </c>
      <c r="B369" s="9">
        <v>439</v>
      </c>
      <c r="C369" s="9">
        <v>422</v>
      </c>
    </row>
    <row r="370" spans="1:3" ht="24.75" customHeight="1">
      <c r="A370" s="39" t="s">
        <v>435</v>
      </c>
      <c r="B370" s="9">
        <v>1539</v>
      </c>
      <c r="C370" s="9">
        <v>1539</v>
      </c>
    </row>
    <row r="371" spans="1:3" ht="24.75" customHeight="1">
      <c r="A371" s="39" t="s">
        <v>436</v>
      </c>
      <c r="B371" s="9">
        <v>6013</v>
      </c>
      <c r="C371" s="9">
        <v>8316</v>
      </c>
    </row>
    <row r="372" spans="1:3" ht="24.75" customHeight="1">
      <c r="A372" s="38" t="s">
        <v>437</v>
      </c>
      <c r="B372" s="9">
        <f>SUM(B373,B375,B377)</f>
        <v>10574</v>
      </c>
      <c r="C372" s="9">
        <f>SUM(C373,C375,C377)</f>
        <v>9758</v>
      </c>
    </row>
    <row r="373" spans="1:3" ht="24.75" customHeight="1">
      <c r="A373" s="38" t="s">
        <v>438</v>
      </c>
      <c r="B373" s="9">
        <f aca="true" t="shared" si="4" ref="B373:B377">SUM(B374:B374)</f>
        <v>243</v>
      </c>
      <c r="C373" s="9">
        <f aca="true" t="shared" si="5" ref="C373:C377">SUM(C374:C374)</f>
        <v>234</v>
      </c>
    </row>
    <row r="374" spans="1:3" ht="24.75" customHeight="1">
      <c r="A374" s="39" t="s">
        <v>439</v>
      </c>
      <c r="B374" s="9">
        <v>243</v>
      </c>
      <c r="C374" s="9">
        <v>234</v>
      </c>
    </row>
    <row r="375" spans="1:3" ht="24.75" customHeight="1">
      <c r="A375" s="38" t="s">
        <v>440</v>
      </c>
      <c r="B375" s="9">
        <f t="shared" si="4"/>
        <v>10300</v>
      </c>
      <c r="C375" s="9">
        <f t="shared" si="5"/>
        <v>9478</v>
      </c>
    </row>
    <row r="376" spans="1:3" ht="24.75" customHeight="1">
      <c r="A376" s="39" t="s">
        <v>441</v>
      </c>
      <c r="B376" s="9">
        <v>10300</v>
      </c>
      <c r="C376" s="9">
        <v>9478</v>
      </c>
    </row>
    <row r="377" spans="1:3" ht="24.75" customHeight="1">
      <c r="A377" s="38" t="s">
        <v>442</v>
      </c>
      <c r="B377" s="9">
        <f t="shared" si="4"/>
        <v>31</v>
      </c>
      <c r="C377" s="9">
        <f t="shared" si="5"/>
        <v>46</v>
      </c>
    </row>
    <row r="378" spans="1:3" ht="24.75" customHeight="1">
      <c r="A378" s="39" t="s">
        <v>443</v>
      </c>
      <c r="B378" s="9">
        <v>31</v>
      </c>
      <c r="C378" s="9">
        <v>46</v>
      </c>
    </row>
    <row r="379" spans="1:3" ht="24.75" customHeight="1">
      <c r="A379" s="38" t="s">
        <v>444</v>
      </c>
      <c r="B379" s="9">
        <f>B380+B382</f>
        <v>7579</v>
      </c>
      <c r="C379" s="9">
        <f>C380+C382</f>
        <v>5855</v>
      </c>
    </row>
    <row r="380" spans="1:3" ht="24.75" customHeight="1">
      <c r="A380" s="38" t="s">
        <v>445</v>
      </c>
      <c r="B380" s="9">
        <f>SUM(B381:B381)</f>
        <v>6300</v>
      </c>
      <c r="C380" s="9">
        <f>SUM(C381:C381)</f>
        <v>4576</v>
      </c>
    </row>
    <row r="381" spans="1:3" ht="24.75" customHeight="1">
      <c r="A381" s="39" t="s">
        <v>446</v>
      </c>
      <c r="B381" s="9">
        <v>6300</v>
      </c>
      <c r="C381" s="9">
        <v>4576</v>
      </c>
    </row>
    <row r="382" spans="1:3" ht="24.75" customHeight="1">
      <c r="A382" s="38" t="s">
        <v>447</v>
      </c>
      <c r="B382" s="9">
        <f>SUM(B383:B383)</f>
        <v>1279</v>
      </c>
      <c r="C382" s="9">
        <f>SUM(C383:C383)</f>
        <v>1279</v>
      </c>
    </row>
    <row r="383" spans="1:3" ht="24.75" customHeight="1">
      <c r="A383" s="39" t="s">
        <v>448</v>
      </c>
      <c r="B383" s="9">
        <v>1279</v>
      </c>
      <c r="C383" s="9">
        <v>1279</v>
      </c>
    </row>
    <row r="384" spans="1:3" ht="24.75" customHeight="1">
      <c r="A384" s="38" t="s">
        <v>452</v>
      </c>
      <c r="B384" s="9">
        <f>SUM(B385,B395)</f>
        <v>3090</v>
      </c>
      <c r="C384" s="9">
        <f>SUM(C385,C395)</f>
        <v>2846</v>
      </c>
    </row>
    <row r="385" spans="1:3" ht="24.75" customHeight="1">
      <c r="A385" s="38" t="s">
        <v>453</v>
      </c>
      <c r="B385" s="9">
        <f>SUM(B386:B394)</f>
        <v>2925</v>
      </c>
      <c r="C385" s="9">
        <f>SUM(C386:C394)</f>
        <v>2636</v>
      </c>
    </row>
    <row r="386" spans="1:3" ht="24.75" customHeight="1">
      <c r="A386" s="39" t="s">
        <v>129</v>
      </c>
      <c r="B386" s="9">
        <v>323</v>
      </c>
      <c r="C386" s="9">
        <v>307</v>
      </c>
    </row>
    <row r="387" spans="1:3" ht="24.75" customHeight="1">
      <c r="A387" s="39" t="s">
        <v>130</v>
      </c>
      <c r="B387" s="9">
        <v>42</v>
      </c>
      <c r="C387" s="9">
        <v>42</v>
      </c>
    </row>
    <row r="388" spans="1:3" ht="24.75" customHeight="1">
      <c r="A388" s="39" t="s">
        <v>454</v>
      </c>
      <c r="B388" s="9">
        <v>15</v>
      </c>
      <c r="C388" s="9">
        <v>15</v>
      </c>
    </row>
    <row r="389" spans="1:3" ht="24.75" customHeight="1">
      <c r="A389" s="39" t="s">
        <v>455</v>
      </c>
      <c r="B389" s="9">
        <v>265</v>
      </c>
      <c r="C389" s="9">
        <v>265</v>
      </c>
    </row>
    <row r="390" spans="1:3" ht="24.75" customHeight="1">
      <c r="A390" s="39" t="s">
        <v>456</v>
      </c>
      <c r="B390" s="9">
        <v>5</v>
      </c>
      <c r="C390" s="9">
        <v>5</v>
      </c>
    </row>
    <row r="391" spans="1:3" ht="24.75" customHeight="1">
      <c r="A391" s="39" t="s">
        <v>457</v>
      </c>
      <c r="B391" s="9">
        <v>30</v>
      </c>
      <c r="C391" s="9">
        <v>30</v>
      </c>
    </row>
    <row r="392" spans="1:3" ht="24.75" customHeight="1">
      <c r="A392" s="39" t="s">
        <v>458</v>
      </c>
      <c r="B392" s="9">
        <v>484</v>
      </c>
      <c r="C392" s="9">
        <v>377</v>
      </c>
    </row>
    <row r="393" spans="1:3" ht="24.75" customHeight="1">
      <c r="A393" s="39" t="s">
        <v>134</v>
      </c>
      <c r="B393" s="9">
        <v>1707</v>
      </c>
      <c r="C393" s="9">
        <v>1541</v>
      </c>
    </row>
    <row r="394" spans="1:3" ht="24.75" customHeight="1">
      <c r="A394" s="39" t="s">
        <v>459</v>
      </c>
      <c r="B394" s="9">
        <v>54</v>
      </c>
      <c r="C394" s="9">
        <v>54</v>
      </c>
    </row>
    <row r="395" spans="1:3" ht="24.75" customHeight="1">
      <c r="A395" s="38" t="s">
        <v>460</v>
      </c>
      <c r="B395" s="9">
        <f>SUM(B396:B396)</f>
        <v>165</v>
      </c>
      <c r="C395" s="9">
        <f>SUM(C396:C396)</f>
        <v>210</v>
      </c>
    </row>
    <row r="396" spans="1:3" ht="24.75" customHeight="1">
      <c r="A396" s="39" t="s">
        <v>461</v>
      </c>
      <c r="B396" s="9">
        <v>165</v>
      </c>
      <c r="C396" s="9">
        <v>210</v>
      </c>
    </row>
    <row r="397" spans="1:3" ht="24.75" customHeight="1">
      <c r="A397" s="38" t="s">
        <v>462</v>
      </c>
      <c r="B397" s="9">
        <f>SUM(B398,B401)</f>
        <v>412</v>
      </c>
      <c r="C397" s="9">
        <f>SUM(C398,C401)</f>
        <v>219</v>
      </c>
    </row>
    <row r="398" spans="1:3" ht="24.75" customHeight="1">
      <c r="A398" s="38" t="s">
        <v>463</v>
      </c>
      <c r="B398" s="9">
        <f>SUM(B399:B400)</f>
        <v>112</v>
      </c>
      <c r="C398" s="9">
        <f>SUM(C399:C400)</f>
        <v>168</v>
      </c>
    </row>
    <row r="399" spans="1:3" ht="24.75" customHeight="1">
      <c r="A399" s="39" t="s">
        <v>464</v>
      </c>
      <c r="B399" s="9">
        <v>100</v>
      </c>
      <c r="C399" s="9">
        <v>162</v>
      </c>
    </row>
    <row r="400" spans="1:3" ht="24.75" customHeight="1">
      <c r="A400" s="39" t="s">
        <v>465</v>
      </c>
      <c r="B400" s="9">
        <v>12</v>
      </c>
      <c r="C400" s="9">
        <v>6</v>
      </c>
    </row>
    <row r="401" spans="1:3" ht="24.75" customHeight="1">
      <c r="A401" s="38" t="s">
        <v>469</v>
      </c>
      <c r="B401" s="9">
        <f>SUM(B402:B402)</f>
        <v>300</v>
      </c>
      <c r="C401" s="9">
        <f>SUM(C402:C402)</f>
        <v>51</v>
      </c>
    </row>
    <row r="402" spans="1:3" ht="24.75" customHeight="1">
      <c r="A402" s="39" t="s">
        <v>470</v>
      </c>
      <c r="B402" s="9">
        <v>300</v>
      </c>
      <c r="C402" s="9">
        <v>51</v>
      </c>
    </row>
    <row r="403" spans="1:3" ht="24.75" customHeight="1">
      <c r="A403" s="38" t="s">
        <v>471</v>
      </c>
      <c r="B403" s="9">
        <f>SUM(B404)</f>
        <v>720</v>
      </c>
      <c r="C403" s="9">
        <f>SUM(C404)</f>
        <v>720</v>
      </c>
    </row>
    <row r="404" spans="1:3" ht="24.75" customHeight="1">
      <c r="A404" s="38" t="s">
        <v>472</v>
      </c>
      <c r="B404" s="9">
        <f>SUM(B405:B408)</f>
        <v>720</v>
      </c>
      <c r="C404" s="9">
        <f>SUM(C405:C408)</f>
        <v>720</v>
      </c>
    </row>
    <row r="405" spans="1:3" ht="24.75" customHeight="1">
      <c r="A405" s="39" t="s">
        <v>473</v>
      </c>
      <c r="B405" s="9">
        <v>3</v>
      </c>
      <c r="C405" s="9">
        <v>3</v>
      </c>
    </row>
    <row r="406" spans="1:3" ht="24.75" customHeight="1">
      <c r="A406" s="39" t="s">
        <v>474</v>
      </c>
      <c r="B406" s="9">
        <v>2</v>
      </c>
      <c r="C406" s="9">
        <v>2</v>
      </c>
    </row>
    <row r="407" spans="1:3" ht="24.75" customHeight="1">
      <c r="A407" s="39" t="s">
        <v>475</v>
      </c>
      <c r="B407" s="9">
        <v>5</v>
      </c>
      <c r="C407" s="9">
        <v>5</v>
      </c>
    </row>
    <row r="408" spans="1:3" ht="24.75" customHeight="1">
      <c r="A408" s="39" t="s">
        <v>476</v>
      </c>
      <c r="B408" s="9">
        <v>710</v>
      </c>
      <c r="C408" s="9">
        <v>710</v>
      </c>
    </row>
    <row r="409" spans="1:3" ht="24.75" customHeight="1">
      <c r="A409" s="38" t="s">
        <v>477</v>
      </c>
      <c r="B409" s="9">
        <f>SUM(B410,B415,B417)</f>
        <v>3649</v>
      </c>
      <c r="C409" s="9">
        <f>SUM(C410,C415,C417)</f>
        <v>3649</v>
      </c>
    </row>
    <row r="410" spans="1:3" ht="24.75" customHeight="1">
      <c r="A410" s="38" t="s">
        <v>478</v>
      </c>
      <c r="B410" s="9">
        <f>SUM(B411:B414)</f>
        <v>985</v>
      </c>
      <c r="C410" s="9">
        <f>SUM(C411:C414)</f>
        <v>985</v>
      </c>
    </row>
    <row r="411" spans="1:3" ht="24.75" customHeight="1">
      <c r="A411" s="39" t="s">
        <v>129</v>
      </c>
      <c r="B411" s="9">
        <v>365</v>
      </c>
      <c r="C411" s="9">
        <v>381</v>
      </c>
    </row>
    <row r="412" spans="1:3" ht="24.75" customHeight="1">
      <c r="A412" s="39" t="s">
        <v>479</v>
      </c>
      <c r="B412" s="9">
        <v>196</v>
      </c>
      <c r="C412" s="9">
        <v>205</v>
      </c>
    </row>
    <row r="413" spans="1:3" ht="24.75" customHeight="1">
      <c r="A413" s="39" t="s">
        <v>134</v>
      </c>
      <c r="B413" s="9">
        <v>233</v>
      </c>
      <c r="C413" s="9">
        <v>208</v>
      </c>
    </row>
    <row r="414" spans="1:3" ht="24.75" customHeight="1">
      <c r="A414" s="39" t="s">
        <v>480</v>
      </c>
      <c r="B414" s="9">
        <v>191</v>
      </c>
      <c r="C414" s="9">
        <v>191</v>
      </c>
    </row>
    <row r="415" spans="1:3" ht="24.75" customHeight="1">
      <c r="A415" s="38" t="s">
        <v>481</v>
      </c>
      <c r="B415" s="9">
        <f>SUM(B416:B416)</f>
        <v>2534</v>
      </c>
      <c r="C415" s="9">
        <f>SUM(C416:C416)</f>
        <v>2534</v>
      </c>
    </row>
    <row r="416" spans="1:3" ht="24.75" customHeight="1">
      <c r="A416" s="39" t="s">
        <v>482</v>
      </c>
      <c r="B416" s="9">
        <v>2534</v>
      </c>
      <c r="C416" s="9">
        <v>2534</v>
      </c>
    </row>
    <row r="417" spans="1:3" ht="24.75" customHeight="1">
      <c r="A417" s="38" t="s">
        <v>484</v>
      </c>
      <c r="B417" s="9">
        <f>SUM(B418:B418)</f>
        <v>130</v>
      </c>
      <c r="C417" s="9">
        <f>SUM(C418:C418)</f>
        <v>130</v>
      </c>
    </row>
    <row r="418" spans="1:3" ht="24.75" customHeight="1">
      <c r="A418" s="39" t="s">
        <v>485</v>
      </c>
      <c r="B418" s="9">
        <v>130</v>
      </c>
      <c r="C418" s="9">
        <v>130</v>
      </c>
    </row>
    <row r="419" spans="1:3" ht="24.75" customHeight="1">
      <c r="A419" s="38" t="s">
        <v>486</v>
      </c>
      <c r="B419" s="9">
        <v>3500</v>
      </c>
      <c r="C419" s="9">
        <v>3500</v>
      </c>
    </row>
    <row r="420" spans="1:3" ht="24.75" customHeight="1">
      <c r="A420" s="38" t="s">
        <v>487</v>
      </c>
      <c r="B420" s="9">
        <f>B421+B423</f>
        <v>22108</v>
      </c>
      <c r="C420" s="9">
        <f>C421+C423</f>
        <v>73397</v>
      </c>
    </row>
    <row r="421" spans="1:3" ht="24.75" customHeight="1">
      <c r="A421" s="39" t="s">
        <v>488</v>
      </c>
      <c r="B421" s="9">
        <f aca="true" t="shared" si="6" ref="B421:B425">B422</f>
        <v>18000</v>
      </c>
      <c r="C421" s="9">
        <f aca="true" t="shared" si="7" ref="C421:C425">C422</f>
        <v>18000</v>
      </c>
    </row>
    <row r="422" spans="1:3" ht="24.75" customHeight="1">
      <c r="A422" s="39" t="s">
        <v>489</v>
      </c>
      <c r="B422" s="9">
        <v>18000</v>
      </c>
      <c r="C422" s="9">
        <v>18000</v>
      </c>
    </row>
    <row r="423" spans="1:3" ht="24.75" customHeight="1">
      <c r="A423" s="39" t="s">
        <v>490</v>
      </c>
      <c r="B423" s="9">
        <f t="shared" si="6"/>
        <v>4108</v>
      </c>
      <c r="C423" s="9">
        <f t="shared" si="7"/>
        <v>55397</v>
      </c>
    </row>
    <row r="424" spans="1:3" ht="24.75" customHeight="1">
      <c r="A424" s="39" t="s">
        <v>491</v>
      </c>
      <c r="B424" s="9">
        <v>4108</v>
      </c>
      <c r="C424" s="9">
        <v>55397</v>
      </c>
    </row>
    <row r="425" spans="1:3" ht="24.75" customHeight="1">
      <c r="A425" s="38" t="s">
        <v>492</v>
      </c>
      <c r="B425" s="9">
        <f t="shared" si="6"/>
        <v>9306</v>
      </c>
      <c r="C425" s="9">
        <f t="shared" si="7"/>
        <v>9306</v>
      </c>
    </row>
    <row r="426" spans="1:3" ht="24.75" customHeight="1">
      <c r="A426" s="39" t="s">
        <v>493</v>
      </c>
      <c r="B426" s="9">
        <f aca="true" t="shared" si="8" ref="B426:B431">SUM(B427:B427)</f>
        <v>9306</v>
      </c>
      <c r="C426" s="9">
        <f aca="true" t="shared" si="9" ref="C426:C431">SUM(C427:C427)</f>
        <v>9306</v>
      </c>
    </row>
    <row r="427" spans="1:3" ht="24.75" customHeight="1">
      <c r="A427" s="39" t="s">
        <v>507</v>
      </c>
      <c r="B427" s="9">
        <v>9306</v>
      </c>
      <c r="C427" s="9">
        <v>9306</v>
      </c>
    </row>
    <row r="428" spans="1:3" ht="24.75" customHeight="1">
      <c r="A428" s="38" t="s">
        <v>495</v>
      </c>
      <c r="B428" s="9">
        <f t="shared" si="8"/>
        <v>500</v>
      </c>
      <c r="C428" s="9">
        <f t="shared" si="9"/>
        <v>500</v>
      </c>
    </row>
    <row r="429" spans="1:3" ht="24.75" customHeight="1">
      <c r="A429" s="39" t="s">
        <v>496</v>
      </c>
      <c r="B429" s="9">
        <v>500</v>
      </c>
      <c r="C429" s="9">
        <v>500</v>
      </c>
    </row>
    <row r="430" spans="1:3" ht="24.75" customHeight="1">
      <c r="A430" s="38" t="s">
        <v>497</v>
      </c>
      <c r="B430" s="9">
        <f>B431+B436+B438+B433</f>
        <v>-11500</v>
      </c>
      <c r="C430" s="9">
        <f>C431+C436+C438+C433</f>
        <v>-11167</v>
      </c>
    </row>
    <row r="431" spans="1:3" ht="24.75" customHeight="1">
      <c r="A431" s="38" t="s">
        <v>508</v>
      </c>
      <c r="B431" s="9">
        <f t="shared" si="8"/>
        <v>0</v>
      </c>
      <c r="C431" s="9">
        <f t="shared" si="9"/>
        <v>333</v>
      </c>
    </row>
    <row r="432" spans="1:3" ht="24.75" customHeight="1">
      <c r="A432" s="39" t="s">
        <v>509</v>
      </c>
      <c r="B432" s="9"/>
      <c r="C432" s="9">
        <v>333</v>
      </c>
    </row>
    <row r="433" spans="1:3" ht="24.75" customHeight="1">
      <c r="A433" s="38" t="s">
        <v>498</v>
      </c>
      <c r="B433" s="9">
        <f>B434+B435</f>
        <v>-11500</v>
      </c>
      <c r="C433" s="9">
        <f>C434+C435</f>
        <v>-11500</v>
      </c>
    </row>
    <row r="434" spans="1:3" ht="24.75" customHeight="1">
      <c r="A434" s="39" t="s">
        <v>499</v>
      </c>
      <c r="B434" s="9">
        <v>-14500</v>
      </c>
      <c r="C434" s="9">
        <v>-14500</v>
      </c>
    </row>
    <row r="435" spans="1:3" ht="24.75" customHeight="1">
      <c r="A435" s="39" t="s">
        <v>500</v>
      </c>
      <c r="B435" s="9">
        <v>3000</v>
      </c>
      <c r="C435" s="9">
        <v>3000</v>
      </c>
    </row>
    <row r="436" spans="1:3" ht="24.75" customHeight="1">
      <c r="A436" s="38" t="s">
        <v>117</v>
      </c>
      <c r="B436" s="9">
        <f>B437</f>
        <v>0</v>
      </c>
      <c r="C436" s="9">
        <f>C437</f>
        <v>0</v>
      </c>
    </row>
    <row r="437" spans="1:3" ht="24.75" customHeight="1">
      <c r="A437" s="39" t="s">
        <v>501</v>
      </c>
      <c r="B437" s="9"/>
      <c r="C437" s="9"/>
    </row>
    <row r="438" spans="1:3" ht="24.75" customHeight="1">
      <c r="A438" s="38" t="s">
        <v>502</v>
      </c>
      <c r="B438" s="9"/>
      <c r="C438" s="9"/>
    </row>
    <row r="439" spans="1:3" ht="24.75" customHeight="1">
      <c r="A439" s="38" t="s">
        <v>62</v>
      </c>
      <c r="B439" s="9">
        <f>B440</f>
        <v>28861</v>
      </c>
      <c r="C439" s="9">
        <f>C440</f>
        <v>28861</v>
      </c>
    </row>
    <row r="440" spans="1:3" ht="24.75" customHeight="1">
      <c r="A440" s="38" t="s">
        <v>503</v>
      </c>
      <c r="B440" s="9">
        <f>SUM(B441:B441)</f>
        <v>28861</v>
      </c>
      <c r="C440" s="9">
        <f>SUM(C441:C441)</f>
        <v>28861</v>
      </c>
    </row>
    <row r="441" spans="1:3" ht="24.75" customHeight="1">
      <c r="A441" s="39" t="s">
        <v>504</v>
      </c>
      <c r="B441" s="9">
        <v>28861</v>
      </c>
      <c r="C441" s="9">
        <v>28861</v>
      </c>
    </row>
  </sheetData>
  <sheetProtection/>
  <mergeCells count="2">
    <mergeCell ref="A2:C2"/>
    <mergeCell ref="A3:C3"/>
  </mergeCells>
  <printOptions/>
  <pageMargins left="1.18" right="1.18" top="0.59" bottom="0.59" header="0.51" footer="0.39"/>
  <pageSetup horizontalDpi="600" verticalDpi="600" orientation="portrait" paperSize="9" scale="8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Zeros="0" zoomScaleSheetLayoutView="100" workbookViewId="0" topLeftCell="A3">
      <selection activeCell="C9" sqref="C9"/>
    </sheetView>
  </sheetViews>
  <sheetFormatPr defaultColWidth="9.140625" defaultRowHeight="27.75" customHeight="1"/>
  <cols>
    <col min="1" max="1" width="52.8515625" style="10" customWidth="1"/>
    <col min="2" max="2" width="21.28125" style="14" customWidth="1"/>
    <col min="3" max="3" width="22.8515625" style="18" customWidth="1"/>
  </cols>
  <sheetData>
    <row r="1" spans="1:3" ht="19.5" customHeight="1">
      <c r="A1" s="2" t="s">
        <v>510</v>
      </c>
      <c r="B1" s="19"/>
      <c r="C1" s="20"/>
    </row>
    <row r="2" spans="1:3" ht="27.75" customHeight="1">
      <c r="A2" s="21" t="s">
        <v>511</v>
      </c>
      <c r="B2" s="21"/>
      <c r="C2" s="21"/>
    </row>
    <row r="3" spans="1:3" ht="15.75" customHeight="1">
      <c r="A3" s="22" t="s">
        <v>2</v>
      </c>
      <c r="B3" s="23"/>
      <c r="C3" s="23"/>
    </row>
    <row r="4" spans="1:3" ht="27.75" customHeight="1">
      <c r="A4" s="24" t="s">
        <v>123</v>
      </c>
      <c r="B4" s="25" t="s">
        <v>124</v>
      </c>
      <c r="C4" s="25" t="s">
        <v>125</v>
      </c>
    </row>
    <row r="5" spans="1:3" ht="27.75" customHeight="1">
      <c r="A5" s="26" t="s">
        <v>512</v>
      </c>
      <c r="B5" s="27">
        <f>SUM(B6,B26,B23,B29)</f>
        <v>464383</v>
      </c>
      <c r="C5" s="27">
        <f>SUM(C6,C26,C23,C29)</f>
        <v>333696</v>
      </c>
    </row>
    <row r="6" spans="1:3" ht="27.75" customHeight="1">
      <c r="A6" s="26" t="s">
        <v>389</v>
      </c>
      <c r="B6" s="27">
        <f>SUM(B7,B17,B20)</f>
        <v>436222</v>
      </c>
      <c r="C6" s="27">
        <f>C7+C17+C20</f>
        <v>213115</v>
      </c>
    </row>
    <row r="7" spans="1:3" ht="27.75" customHeight="1">
      <c r="A7" s="28" t="s">
        <v>90</v>
      </c>
      <c r="B7" s="27">
        <f>SUM(B8:B16)</f>
        <v>429715</v>
      </c>
      <c r="C7" s="27">
        <f>SUM(C8:C16)</f>
        <v>208498</v>
      </c>
    </row>
    <row r="8" spans="1:3" ht="27.75" customHeight="1">
      <c r="A8" s="28" t="s">
        <v>513</v>
      </c>
      <c r="B8" s="27">
        <v>155682</v>
      </c>
      <c r="C8" s="27">
        <v>99406</v>
      </c>
    </row>
    <row r="9" spans="1:3" ht="27.75" customHeight="1">
      <c r="A9" s="28" t="s">
        <v>514</v>
      </c>
      <c r="B9" s="27">
        <f>204312+38250</f>
        <v>242562</v>
      </c>
      <c r="C9" s="29">
        <v>83780</v>
      </c>
    </row>
    <row r="10" spans="1:3" ht="27.75" customHeight="1">
      <c r="A10" s="28" t="s">
        <v>515</v>
      </c>
      <c r="B10" s="27">
        <v>9290</v>
      </c>
      <c r="C10" s="27">
        <v>8890</v>
      </c>
    </row>
    <row r="11" spans="1:3" ht="27.75" customHeight="1">
      <c r="A11" s="28" t="s">
        <v>516</v>
      </c>
      <c r="B11" s="27">
        <v>2657</v>
      </c>
      <c r="C11" s="27">
        <v>2657</v>
      </c>
    </row>
    <row r="12" spans="1:3" ht="27.75" customHeight="1">
      <c r="A12" s="28" t="s">
        <v>517</v>
      </c>
      <c r="B12" s="27">
        <v>220</v>
      </c>
      <c r="C12" s="27">
        <v>220</v>
      </c>
    </row>
    <row r="13" spans="1:3" ht="27.75" customHeight="1">
      <c r="A13" s="28" t="s">
        <v>518</v>
      </c>
      <c r="B13" s="27">
        <v>4000</v>
      </c>
      <c r="C13" s="27">
        <v>4000</v>
      </c>
    </row>
    <row r="14" spans="1:3" ht="27.75" customHeight="1">
      <c r="A14" s="28" t="s">
        <v>519</v>
      </c>
      <c r="B14" s="27">
        <v>500</v>
      </c>
      <c r="C14" s="27">
        <v>50</v>
      </c>
    </row>
    <row r="15" spans="1:3" ht="27.75" customHeight="1">
      <c r="A15" s="28" t="s">
        <v>520</v>
      </c>
      <c r="B15" s="27"/>
      <c r="C15" s="27">
        <v>808</v>
      </c>
    </row>
    <row r="16" spans="1:3" ht="27.75" customHeight="1">
      <c r="A16" s="28" t="s">
        <v>521</v>
      </c>
      <c r="B16" s="27">
        <v>14804</v>
      </c>
      <c r="C16" s="27">
        <v>8687</v>
      </c>
    </row>
    <row r="17" spans="1:3" ht="27.75" customHeight="1">
      <c r="A17" s="28" t="s">
        <v>94</v>
      </c>
      <c r="B17" s="27">
        <f>B18+B19</f>
        <v>3014</v>
      </c>
      <c r="C17" s="27">
        <f>C18+C19</f>
        <v>1853</v>
      </c>
    </row>
    <row r="18" spans="1:3" ht="27.75" customHeight="1">
      <c r="A18" s="28" t="s">
        <v>522</v>
      </c>
      <c r="B18" s="27">
        <v>3014</v>
      </c>
      <c r="C18" s="27">
        <v>1853</v>
      </c>
    </row>
    <row r="19" spans="1:3" ht="27.75" customHeight="1">
      <c r="A19" s="28" t="s">
        <v>523</v>
      </c>
      <c r="B19" s="27"/>
      <c r="C19" s="27"/>
    </row>
    <row r="20" spans="1:3" ht="27.75" customHeight="1">
      <c r="A20" s="28" t="s">
        <v>95</v>
      </c>
      <c r="B20" s="27">
        <f>B21+B22</f>
        <v>3493</v>
      </c>
      <c r="C20" s="27">
        <f>C21+C22</f>
        <v>2764</v>
      </c>
    </row>
    <row r="21" spans="1:3" ht="27.75" customHeight="1">
      <c r="A21" s="28" t="s">
        <v>524</v>
      </c>
      <c r="B21" s="27">
        <v>3300</v>
      </c>
      <c r="C21" s="27">
        <v>2657</v>
      </c>
    </row>
    <row r="22" spans="1:3" ht="27.75" customHeight="1">
      <c r="A22" s="28" t="s">
        <v>525</v>
      </c>
      <c r="B22" s="27">
        <v>193</v>
      </c>
      <c r="C22" s="27">
        <v>107</v>
      </c>
    </row>
    <row r="23" spans="1:3" ht="27.75" customHeight="1">
      <c r="A23" s="26" t="s">
        <v>487</v>
      </c>
      <c r="B23" s="27">
        <f aca="true" t="shared" si="0" ref="B23:B27">B24</f>
        <v>0</v>
      </c>
      <c r="C23" s="27">
        <f aca="true" t="shared" si="1" ref="C23:C27">C24</f>
        <v>92420</v>
      </c>
    </row>
    <row r="24" spans="1:3" ht="27.75" customHeight="1">
      <c r="A24" s="28" t="s">
        <v>101</v>
      </c>
      <c r="B24" s="27">
        <f t="shared" si="0"/>
        <v>0</v>
      </c>
      <c r="C24" s="27">
        <f t="shared" si="1"/>
        <v>92420</v>
      </c>
    </row>
    <row r="25" spans="1:3" ht="27.75" customHeight="1">
      <c r="A25" s="28" t="s">
        <v>526</v>
      </c>
      <c r="B25" s="27"/>
      <c r="C25" s="27">
        <v>92420</v>
      </c>
    </row>
    <row r="26" spans="1:3" ht="27.75" customHeight="1">
      <c r="A26" s="26" t="s">
        <v>492</v>
      </c>
      <c r="B26" s="27">
        <f t="shared" si="0"/>
        <v>27361</v>
      </c>
      <c r="C26" s="27">
        <f t="shared" si="1"/>
        <v>27361</v>
      </c>
    </row>
    <row r="27" spans="1:3" ht="27.75" customHeight="1">
      <c r="A27" s="28" t="s">
        <v>105</v>
      </c>
      <c r="B27" s="27">
        <f t="shared" si="0"/>
        <v>27361</v>
      </c>
      <c r="C27" s="27">
        <f t="shared" si="1"/>
        <v>27361</v>
      </c>
    </row>
    <row r="28" spans="1:3" ht="27.75" customHeight="1">
      <c r="A28" s="28" t="s">
        <v>527</v>
      </c>
      <c r="B28" s="27">
        <v>27361</v>
      </c>
      <c r="C28" s="27">
        <v>27361</v>
      </c>
    </row>
    <row r="29" spans="1:3" ht="27.75" customHeight="1">
      <c r="A29" s="26" t="s">
        <v>528</v>
      </c>
      <c r="B29" s="27">
        <f>B30</f>
        <v>800</v>
      </c>
      <c r="C29" s="27">
        <f>C30</f>
        <v>800</v>
      </c>
    </row>
    <row r="30" spans="1:3" ht="27.75" customHeight="1">
      <c r="A30" s="28" t="s">
        <v>529</v>
      </c>
      <c r="B30" s="27">
        <f>B31</f>
        <v>800</v>
      </c>
      <c r="C30" s="27">
        <f>C31</f>
        <v>800</v>
      </c>
    </row>
    <row r="31" spans="1:3" ht="27.75" customHeight="1">
      <c r="A31" s="28" t="s">
        <v>530</v>
      </c>
      <c r="B31" s="27">
        <v>800</v>
      </c>
      <c r="C31" s="27">
        <v>800</v>
      </c>
    </row>
  </sheetData>
  <sheetProtection/>
  <mergeCells count="2">
    <mergeCell ref="A2:C2"/>
    <mergeCell ref="A3:C3"/>
  </mergeCells>
  <printOptions/>
  <pageMargins left="0.75" right="0.75" top="1" bottom="1" header="0.51" footer="0.51"/>
  <pageSetup fitToHeight="0" fitToWidth="1" horizontalDpi="600" verticalDpi="600" orientation="portrait" paperSize="9" scale="9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Zeros="0" zoomScaleSheetLayoutView="100" workbookViewId="0" topLeftCell="A1">
      <selection activeCell="C10" sqref="C10"/>
    </sheetView>
  </sheetViews>
  <sheetFormatPr defaultColWidth="9.140625" defaultRowHeight="27.75" customHeight="1"/>
  <cols>
    <col min="1" max="1" width="52.8515625" style="10" customWidth="1"/>
    <col min="2" max="2" width="21.28125" style="14" customWidth="1"/>
    <col min="3" max="3" width="24.00390625" style="18" customWidth="1"/>
  </cols>
  <sheetData>
    <row r="1" spans="1:3" ht="19.5" customHeight="1">
      <c r="A1" s="2" t="s">
        <v>531</v>
      </c>
      <c r="B1" s="19"/>
      <c r="C1" s="20"/>
    </row>
    <row r="2" spans="1:3" ht="27.75" customHeight="1">
      <c r="A2" s="21" t="s">
        <v>532</v>
      </c>
      <c r="B2" s="21"/>
      <c r="C2" s="21"/>
    </row>
    <row r="3" spans="1:3" ht="15.75" customHeight="1">
      <c r="A3" s="22" t="s">
        <v>2</v>
      </c>
      <c r="B3" s="23"/>
      <c r="C3" s="23"/>
    </row>
    <row r="4" spans="1:3" ht="27.75" customHeight="1">
      <c r="A4" s="24" t="s">
        <v>123</v>
      </c>
      <c r="B4" s="25" t="s">
        <v>533</v>
      </c>
      <c r="C4" s="25" t="s">
        <v>534</v>
      </c>
    </row>
    <row r="5" spans="1:3" ht="27.75" customHeight="1">
      <c r="A5" s="26" t="s">
        <v>512</v>
      </c>
      <c r="B5" s="27">
        <f>SUM(B6,B26,B23,B29)</f>
        <v>426120</v>
      </c>
      <c r="C5" s="27">
        <f>SUM(C6,C26,C23,C29)</f>
        <v>333683</v>
      </c>
    </row>
    <row r="6" spans="1:3" ht="27.75" customHeight="1">
      <c r="A6" s="26" t="s">
        <v>389</v>
      </c>
      <c r="B6" s="27">
        <f>SUM(B7,B17,B20)</f>
        <v>397959</v>
      </c>
      <c r="C6" s="27">
        <f>SUM(C7,C17,C20)</f>
        <v>213102</v>
      </c>
    </row>
    <row r="7" spans="1:3" ht="27.75" customHeight="1">
      <c r="A7" s="28" t="s">
        <v>90</v>
      </c>
      <c r="B7" s="27">
        <f>SUM(B8:B16)</f>
        <v>391465</v>
      </c>
      <c r="C7" s="27">
        <f>SUM(C8:C16)</f>
        <v>208498</v>
      </c>
    </row>
    <row r="8" spans="1:3" ht="27.75" customHeight="1">
      <c r="A8" s="28" t="s">
        <v>513</v>
      </c>
      <c r="B8" s="27">
        <v>155682</v>
      </c>
      <c r="C8" s="27">
        <v>99406</v>
      </c>
    </row>
    <row r="9" spans="1:3" ht="27.75" customHeight="1">
      <c r="A9" s="28" t="s">
        <v>514</v>
      </c>
      <c r="B9" s="27">
        <v>204312</v>
      </c>
      <c r="C9" s="27">
        <v>83780</v>
      </c>
    </row>
    <row r="10" spans="1:3" ht="27.75" customHeight="1">
      <c r="A10" s="28" t="s">
        <v>515</v>
      </c>
      <c r="B10" s="27">
        <v>9290</v>
      </c>
      <c r="C10" s="27">
        <v>8890</v>
      </c>
    </row>
    <row r="11" spans="1:3" ht="27.75" customHeight="1">
      <c r="A11" s="28" t="s">
        <v>516</v>
      </c>
      <c r="B11" s="27">
        <v>2657</v>
      </c>
      <c r="C11" s="27">
        <v>2657</v>
      </c>
    </row>
    <row r="12" spans="1:3" ht="27.75" customHeight="1">
      <c r="A12" s="28" t="s">
        <v>517</v>
      </c>
      <c r="B12" s="27">
        <v>220</v>
      </c>
      <c r="C12" s="27">
        <v>220</v>
      </c>
    </row>
    <row r="13" spans="1:3" ht="27.75" customHeight="1">
      <c r="A13" s="28" t="s">
        <v>518</v>
      </c>
      <c r="B13" s="27">
        <v>4000</v>
      </c>
      <c r="C13" s="27">
        <v>4000</v>
      </c>
    </row>
    <row r="14" spans="1:3" ht="27.75" customHeight="1">
      <c r="A14" s="28" t="s">
        <v>519</v>
      </c>
      <c r="B14" s="27">
        <v>500</v>
      </c>
      <c r="C14" s="27">
        <v>50</v>
      </c>
    </row>
    <row r="15" spans="1:3" ht="27.75" customHeight="1">
      <c r="A15" s="28" t="s">
        <v>520</v>
      </c>
      <c r="B15" s="27"/>
      <c r="C15" s="27">
        <v>808</v>
      </c>
    </row>
    <row r="16" spans="1:3" ht="27.75" customHeight="1">
      <c r="A16" s="28" t="s">
        <v>521</v>
      </c>
      <c r="B16" s="27">
        <v>14804</v>
      </c>
      <c r="C16" s="27">
        <v>8687</v>
      </c>
    </row>
    <row r="17" spans="1:3" ht="27.75" customHeight="1">
      <c r="A17" s="28" t="s">
        <v>94</v>
      </c>
      <c r="B17" s="27">
        <f>B18+B19</f>
        <v>3014</v>
      </c>
      <c r="C17" s="27">
        <f>C18+C19</f>
        <v>1853</v>
      </c>
    </row>
    <row r="18" spans="1:3" ht="27.75" customHeight="1">
      <c r="A18" s="28" t="s">
        <v>522</v>
      </c>
      <c r="B18" s="27">
        <v>3014</v>
      </c>
      <c r="C18" s="27">
        <v>1853</v>
      </c>
    </row>
    <row r="19" spans="1:3" ht="27.75" customHeight="1">
      <c r="A19" s="28" t="s">
        <v>523</v>
      </c>
      <c r="B19" s="27"/>
      <c r="C19" s="27"/>
    </row>
    <row r="20" spans="1:3" ht="27.75" customHeight="1">
      <c r="A20" s="28" t="s">
        <v>95</v>
      </c>
      <c r="B20" s="27">
        <f>B21+B22</f>
        <v>3480</v>
      </c>
      <c r="C20" s="27">
        <f>C21+C22</f>
        <v>2751</v>
      </c>
    </row>
    <row r="21" spans="1:3" ht="27.75" customHeight="1">
      <c r="A21" s="28" t="s">
        <v>524</v>
      </c>
      <c r="B21" s="27">
        <v>3300</v>
      </c>
      <c r="C21" s="27">
        <v>2657</v>
      </c>
    </row>
    <row r="22" spans="1:3" ht="27.75" customHeight="1">
      <c r="A22" s="28" t="s">
        <v>525</v>
      </c>
      <c r="B22" s="27">
        <v>180</v>
      </c>
      <c r="C22" s="27">
        <v>94</v>
      </c>
    </row>
    <row r="23" spans="1:3" ht="27.75" customHeight="1">
      <c r="A23" s="26" t="s">
        <v>487</v>
      </c>
      <c r="B23" s="27">
        <f aca="true" t="shared" si="0" ref="B23:B27">B24</f>
        <v>0</v>
      </c>
      <c r="C23" s="27">
        <f aca="true" t="shared" si="1" ref="C23:C27">C24</f>
        <v>92420</v>
      </c>
    </row>
    <row r="24" spans="1:3" ht="27.75" customHeight="1">
      <c r="A24" s="28" t="s">
        <v>101</v>
      </c>
      <c r="B24" s="27">
        <f t="shared" si="0"/>
        <v>0</v>
      </c>
      <c r="C24" s="27">
        <f t="shared" si="1"/>
        <v>92420</v>
      </c>
    </row>
    <row r="25" spans="1:3" ht="27.75" customHeight="1">
      <c r="A25" s="28" t="s">
        <v>526</v>
      </c>
      <c r="B25" s="27"/>
      <c r="C25" s="27">
        <v>92420</v>
      </c>
    </row>
    <row r="26" spans="1:3" ht="27.75" customHeight="1">
      <c r="A26" s="26" t="s">
        <v>492</v>
      </c>
      <c r="B26" s="27">
        <f t="shared" si="0"/>
        <v>27361</v>
      </c>
      <c r="C26" s="27">
        <f t="shared" si="1"/>
        <v>27361</v>
      </c>
    </row>
    <row r="27" spans="1:3" ht="27.75" customHeight="1">
      <c r="A27" s="28" t="s">
        <v>105</v>
      </c>
      <c r="B27" s="27">
        <f t="shared" si="0"/>
        <v>27361</v>
      </c>
      <c r="C27" s="27">
        <f t="shared" si="1"/>
        <v>27361</v>
      </c>
    </row>
    <row r="28" spans="1:3" ht="27.75" customHeight="1">
      <c r="A28" s="28" t="s">
        <v>527</v>
      </c>
      <c r="B28" s="27">
        <v>27361</v>
      </c>
      <c r="C28" s="27">
        <v>27361</v>
      </c>
    </row>
    <row r="29" spans="1:3" ht="27.75" customHeight="1">
      <c r="A29" s="26" t="s">
        <v>528</v>
      </c>
      <c r="B29" s="27">
        <f>B30</f>
        <v>800</v>
      </c>
      <c r="C29" s="27">
        <f>C30</f>
        <v>800</v>
      </c>
    </row>
    <row r="30" spans="1:3" ht="27.75" customHeight="1">
      <c r="A30" s="28" t="s">
        <v>529</v>
      </c>
      <c r="B30" s="27">
        <f>B31</f>
        <v>800</v>
      </c>
      <c r="C30" s="27">
        <f>C31</f>
        <v>800</v>
      </c>
    </row>
    <row r="31" spans="1:3" ht="27.75" customHeight="1">
      <c r="A31" s="28" t="s">
        <v>530</v>
      </c>
      <c r="B31" s="27">
        <v>800</v>
      </c>
      <c r="C31" s="27">
        <v>800</v>
      </c>
    </row>
  </sheetData>
  <sheetProtection/>
  <mergeCells count="2">
    <mergeCell ref="A2:C2"/>
    <mergeCell ref="A3:C3"/>
  </mergeCells>
  <printOptions/>
  <pageMargins left="0.75" right="0.75" top="1" bottom="1" header="0.51" footer="0.51"/>
  <pageSetup fitToHeight="0" fitToWidth="1" horizontalDpi="600" verticalDpi="600" orientation="portrait" paperSize="9" scale="8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G64"/>
  <sheetViews>
    <sheetView zoomScaleSheetLayoutView="100" workbookViewId="0" topLeftCell="A2">
      <selection activeCell="C65" sqref="C65"/>
    </sheetView>
  </sheetViews>
  <sheetFormatPr defaultColWidth="10.00390625" defaultRowHeight="31.5" customHeight="1"/>
  <cols>
    <col min="1" max="1" width="30.57421875" style="13" customWidth="1"/>
    <col min="2" max="2" width="23.7109375" style="14" customWidth="1"/>
    <col min="3" max="3" width="26.140625" style="14" customWidth="1"/>
    <col min="4" max="241" width="10.00390625" style="10" customWidth="1"/>
    <col min="242" max="247" width="10.00390625" style="1" customWidth="1"/>
  </cols>
  <sheetData>
    <row r="1" spans="1:3" s="1" customFormat="1" ht="15.75" customHeight="1">
      <c r="A1" s="2" t="s">
        <v>535</v>
      </c>
      <c r="B1" s="15"/>
      <c r="C1" s="15"/>
    </row>
    <row r="2" spans="1:3" s="10" customFormat="1" ht="45" customHeight="1">
      <c r="A2" s="3" t="s">
        <v>536</v>
      </c>
      <c r="B2" s="3"/>
      <c r="C2" s="3"/>
    </row>
    <row r="3" spans="2:3" s="12" customFormat="1" ht="15.75" customHeight="1">
      <c r="B3" s="16"/>
      <c r="C3" s="4" t="s">
        <v>2</v>
      </c>
    </row>
    <row r="4" spans="1:3" s="10" customFormat="1" ht="24.75" customHeight="1">
      <c r="A4" s="5" t="s">
        <v>123</v>
      </c>
      <c r="B4" s="6" t="s">
        <v>537</v>
      </c>
      <c r="C4" s="6" t="s">
        <v>538</v>
      </c>
    </row>
    <row r="5" spans="1:3" s="10" customFormat="1" ht="24.75" customHeight="1">
      <c r="A5" s="5"/>
      <c r="B5" s="7"/>
      <c r="C5" s="7"/>
    </row>
    <row r="6" spans="1:3" s="10" customFormat="1" ht="24.75" customHeight="1">
      <c r="A6" s="17" t="s">
        <v>126</v>
      </c>
      <c r="B6" s="9">
        <f>SUM(B7,B12,B23,B30,B36,B40,B43,B47,B52,B54,B57,B59,B62)</f>
        <v>347639</v>
      </c>
      <c r="C6" s="9">
        <f>SUM(C7,C12,C23,C30,C36,C40,C43,C47,C52,C54,C57,C59,C62)</f>
        <v>406086</v>
      </c>
    </row>
    <row r="7" spans="1:3" s="10" customFormat="1" ht="24.75" customHeight="1">
      <c r="A7" s="8" t="s">
        <v>539</v>
      </c>
      <c r="B7" s="9">
        <f>SUM(B8:B11)</f>
        <v>54104</v>
      </c>
      <c r="C7" s="9">
        <f>SUM(C8:C11)</f>
        <v>53461</v>
      </c>
    </row>
    <row r="8" spans="1:3" s="10" customFormat="1" ht="24.75" customHeight="1">
      <c r="A8" s="11" t="s">
        <v>540</v>
      </c>
      <c r="B8" s="9">
        <v>38508</v>
      </c>
      <c r="C8" s="9">
        <v>40904</v>
      </c>
    </row>
    <row r="9" spans="1:3" s="10" customFormat="1" ht="24.75" customHeight="1">
      <c r="A9" s="11" t="s">
        <v>541</v>
      </c>
      <c r="B9" s="9">
        <v>4970</v>
      </c>
      <c r="C9" s="9">
        <v>5195</v>
      </c>
    </row>
    <row r="10" spans="1:3" s="10" customFormat="1" ht="24.75" customHeight="1">
      <c r="A10" s="11" t="s">
        <v>467</v>
      </c>
      <c r="B10" s="9">
        <v>2966</v>
      </c>
      <c r="C10" s="9">
        <v>3040</v>
      </c>
    </row>
    <row r="11" spans="1:3" s="10" customFormat="1" ht="24.75" customHeight="1">
      <c r="A11" s="11" t="s">
        <v>542</v>
      </c>
      <c r="B11" s="9">
        <v>7660</v>
      </c>
      <c r="C11" s="9">
        <v>4322</v>
      </c>
    </row>
    <row r="12" spans="1:3" s="10" customFormat="1" ht="24.75" customHeight="1">
      <c r="A12" s="8" t="s">
        <v>543</v>
      </c>
      <c r="B12" s="9">
        <f>SUM(B13:B22)</f>
        <v>54837</v>
      </c>
      <c r="C12" s="9">
        <f>SUM(C13:C22)</f>
        <v>63187</v>
      </c>
    </row>
    <row r="13" spans="1:3" s="10" customFormat="1" ht="24.75" customHeight="1">
      <c r="A13" s="11" t="s">
        <v>544</v>
      </c>
      <c r="B13" s="9">
        <v>5551</v>
      </c>
      <c r="C13" s="9">
        <v>5498</v>
      </c>
    </row>
    <row r="14" spans="1:241" s="1" customFormat="1" ht="24.75" customHeight="1">
      <c r="A14" s="11" t="s">
        <v>545</v>
      </c>
      <c r="B14" s="9">
        <v>142</v>
      </c>
      <c r="C14" s="9">
        <v>142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s="1" customFormat="1" ht="24.75" customHeight="1">
      <c r="A15" s="11" t="s">
        <v>546</v>
      </c>
      <c r="B15" s="9">
        <v>81</v>
      </c>
      <c r="C15" s="9">
        <v>86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s="1" customFormat="1" ht="24.75" customHeight="1">
      <c r="A16" s="11" t="s">
        <v>547</v>
      </c>
      <c r="B16" s="9">
        <v>139</v>
      </c>
      <c r="C16" s="9">
        <v>139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1" customFormat="1" ht="24.75" customHeight="1">
      <c r="A17" s="11" t="s">
        <v>548</v>
      </c>
      <c r="B17" s="9">
        <v>12578</v>
      </c>
      <c r="C17" s="9">
        <v>13533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s="1" customFormat="1" ht="24.75" customHeight="1">
      <c r="A18" s="11" t="s">
        <v>549</v>
      </c>
      <c r="B18" s="9">
        <v>15</v>
      </c>
      <c r="C18" s="9">
        <v>20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s="1" customFormat="1" ht="24.75" customHeight="1">
      <c r="A19" s="11" t="s">
        <v>550</v>
      </c>
      <c r="B19" s="9">
        <v>20</v>
      </c>
      <c r="C19" s="9">
        <v>15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s="1" customFormat="1" ht="24.75" customHeight="1">
      <c r="A20" s="11" t="s">
        <v>551</v>
      </c>
      <c r="B20" s="9">
        <v>294</v>
      </c>
      <c r="C20" s="9">
        <v>297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1" customFormat="1" ht="24.75" customHeight="1">
      <c r="A21" s="11" t="s">
        <v>552</v>
      </c>
      <c r="B21" s="9">
        <v>1801</v>
      </c>
      <c r="C21" s="9">
        <v>1128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s="1" customFormat="1" ht="24.75" customHeight="1">
      <c r="A22" s="11" t="s">
        <v>553</v>
      </c>
      <c r="B22" s="9">
        <v>34216</v>
      </c>
      <c r="C22" s="9">
        <v>42329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1" customFormat="1" ht="24.75" customHeight="1">
      <c r="A23" s="8" t="s">
        <v>554</v>
      </c>
      <c r="B23" s="9">
        <f>SUM(B24:B29)</f>
        <v>5103</v>
      </c>
      <c r="C23" s="9">
        <f>SUM(C24:C29)</f>
        <v>13155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1" customFormat="1" ht="24.75" customHeight="1">
      <c r="A24" s="11" t="s">
        <v>555</v>
      </c>
      <c r="B24" s="9">
        <v>880</v>
      </c>
      <c r="C24" s="9">
        <v>9417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s="1" customFormat="1" ht="24.75" customHeight="1">
      <c r="A25" s="11" t="s">
        <v>556</v>
      </c>
      <c r="B25" s="9">
        <v>25</v>
      </c>
      <c r="C25" s="9">
        <v>91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241" s="1" customFormat="1" ht="24.75" customHeight="1">
      <c r="A26" s="11" t="s">
        <v>557</v>
      </c>
      <c r="B26" s="9">
        <v>100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</row>
    <row r="27" spans="1:241" s="1" customFormat="1" ht="24.75" customHeight="1">
      <c r="A27" s="11" t="s">
        <v>558</v>
      </c>
      <c r="B27" s="9">
        <v>719</v>
      </c>
      <c r="C27" s="9">
        <v>800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</row>
    <row r="28" spans="1:241" s="1" customFormat="1" ht="24.75" customHeight="1">
      <c r="A28" s="11" t="s">
        <v>559</v>
      </c>
      <c r="B28" s="9">
        <v>3099</v>
      </c>
      <c r="C28" s="9">
        <v>2567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</row>
    <row r="29" spans="1:241" s="1" customFormat="1" ht="24.75" customHeight="1">
      <c r="A29" s="11" t="s">
        <v>560</v>
      </c>
      <c r="B29" s="9">
        <v>280</v>
      </c>
      <c r="C29" s="9">
        <v>280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</row>
    <row r="30" spans="1:241" s="1" customFormat="1" ht="24.75" customHeight="1">
      <c r="A30" s="8" t="s">
        <v>561</v>
      </c>
      <c r="B30" s="9">
        <f>SUM(B31:B35)</f>
        <v>2717</v>
      </c>
      <c r="C30" s="9">
        <f>SUM(C31:C35)</f>
        <v>2390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</row>
    <row r="31" spans="1:241" s="1" customFormat="1" ht="24.75" customHeight="1">
      <c r="A31" s="11" t="s">
        <v>562</v>
      </c>
      <c r="B31" s="9">
        <v>400</v>
      </c>
      <c r="C31" s="9">
        <v>400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</row>
    <row r="32" spans="1:241" s="1" customFormat="1" ht="24.75" customHeight="1">
      <c r="A32" s="11" t="s">
        <v>555</v>
      </c>
      <c r="B32" s="9">
        <v>1065</v>
      </c>
      <c r="C32" s="9">
        <v>1065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</row>
    <row r="33" spans="1:241" s="1" customFormat="1" ht="24.75" customHeight="1">
      <c r="A33" s="11" t="s">
        <v>556</v>
      </c>
      <c r="B33" s="9">
        <v>250</v>
      </c>
      <c r="C33" s="9">
        <v>250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1" s="1" customFormat="1" ht="24.75" customHeight="1">
      <c r="A34" s="11" t="s">
        <v>558</v>
      </c>
      <c r="B34" s="9">
        <v>902</v>
      </c>
      <c r="C34" s="9">
        <v>575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</row>
    <row r="35" spans="1:241" s="1" customFormat="1" ht="24.75" customHeight="1">
      <c r="A35" s="11" t="s">
        <v>559</v>
      </c>
      <c r="B35" s="9">
        <v>100</v>
      </c>
      <c r="C35" s="9">
        <v>100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</row>
    <row r="36" spans="1:241" s="1" customFormat="1" ht="24.75" customHeight="1">
      <c r="A36" s="8" t="s">
        <v>563</v>
      </c>
      <c r="B36" s="9">
        <f>SUM(B37:B39)</f>
        <v>101169</v>
      </c>
      <c r="C36" s="9">
        <f>SUM(C37:C39)</f>
        <v>101452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s="1" customFormat="1" ht="24.75" customHeight="1">
      <c r="A37" s="11" t="s">
        <v>564</v>
      </c>
      <c r="B37" s="9">
        <v>63767</v>
      </c>
      <c r="C37" s="9">
        <v>63959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</row>
    <row r="38" spans="1:241" s="1" customFormat="1" ht="24.75" customHeight="1">
      <c r="A38" s="11" t="s">
        <v>565</v>
      </c>
      <c r="B38" s="9">
        <v>37307</v>
      </c>
      <c r="C38" s="9">
        <v>37398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</row>
    <row r="39" spans="1:241" s="1" customFormat="1" ht="24.75" customHeight="1">
      <c r="A39" s="11" t="s">
        <v>566</v>
      </c>
      <c r="B39" s="9">
        <v>95</v>
      </c>
      <c r="C39" s="9">
        <v>95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</row>
    <row r="40" spans="1:241" s="1" customFormat="1" ht="24.75" customHeight="1">
      <c r="A40" s="8" t="s">
        <v>567</v>
      </c>
      <c r="B40" s="9">
        <f>SUM(B41:B42)</f>
        <v>22051</v>
      </c>
      <c r="C40" s="9">
        <f>SUM(C41:C42)</f>
        <v>13883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</row>
    <row r="41" spans="1:241" s="1" customFormat="1" ht="24.75" customHeight="1">
      <c r="A41" s="11" t="s">
        <v>568</v>
      </c>
      <c r="B41" s="9">
        <v>6893</v>
      </c>
      <c r="C41" s="9">
        <v>2725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</row>
    <row r="42" spans="1:241" s="1" customFormat="1" ht="24.75" customHeight="1">
      <c r="A42" s="11" t="s">
        <v>569</v>
      </c>
      <c r="B42" s="9">
        <v>15158</v>
      </c>
      <c r="C42" s="9">
        <v>11158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</row>
    <row r="43" spans="1:241" s="1" customFormat="1" ht="24.75" customHeight="1">
      <c r="A43" s="8" t="s">
        <v>570</v>
      </c>
      <c r="B43" s="9">
        <f>SUM(B44:B46)</f>
        <v>46599</v>
      </c>
      <c r="C43" s="9">
        <f>SUM(C44:C46)</f>
        <v>46984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</row>
    <row r="44" spans="1:241" s="1" customFormat="1" ht="24.75" customHeight="1">
      <c r="A44" s="11" t="s">
        <v>571</v>
      </c>
      <c r="B44" s="9">
        <v>1808</v>
      </c>
      <c r="C44" s="9">
        <v>1640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</row>
    <row r="45" spans="1:241" s="1" customFormat="1" ht="24.75" customHeight="1">
      <c r="A45" s="11" t="s">
        <v>572</v>
      </c>
      <c r="B45" s="9">
        <v>143</v>
      </c>
      <c r="C45" s="9">
        <v>143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</row>
    <row r="46" spans="1:241" s="1" customFormat="1" ht="24.75" customHeight="1">
      <c r="A46" s="11" t="s">
        <v>573</v>
      </c>
      <c r="B46" s="9">
        <v>44648</v>
      </c>
      <c r="C46" s="9">
        <v>45201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</row>
    <row r="47" spans="1:241" s="1" customFormat="1" ht="24.75" customHeight="1">
      <c r="A47" s="8" t="s">
        <v>574</v>
      </c>
      <c r="B47" s="9">
        <f>SUM(B48:B51)</f>
        <v>25850</v>
      </c>
      <c r="C47" s="9">
        <f>SUM(C48:C51)</f>
        <v>19187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</row>
    <row r="48" spans="1:241" s="1" customFormat="1" ht="24.75" customHeight="1">
      <c r="A48" s="11" t="s">
        <v>575</v>
      </c>
      <c r="B48" s="9">
        <v>7154</v>
      </c>
      <c r="C48" s="9">
        <v>7298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</row>
    <row r="49" spans="1:241" s="1" customFormat="1" ht="24.75" customHeight="1">
      <c r="A49" s="11" t="s">
        <v>576</v>
      </c>
      <c r="B49" s="9">
        <v>93</v>
      </c>
      <c r="C49" s="9">
        <v>93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</row>
    <row r="50" spans="1:241" s="1" customFormat="1" ht="24.75" customHeight="1">
      <c r="A50" s="11" t="s">
        <v>577</v>
      </c>
      <c r="B50" s="9">
        <v>8080</v>
      </c>
      <c r="C50" s="9">
        <v>1352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</row>
    <row r="51" spans="1:241" s="1" customFormat="1" ht="24.75" customHeight="1">
      <c r="A51" s="11" t="s">
        <v>578</v>
      </c>
      <c r="B51" s="9">
        <v>10523</v>
      </c>
      <c r="C51" s="9">
        <v>10444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</row>
    <row r="52" spans="1:241" s="1" customFormat="1" ht="24.75" customHeight="1">
      <c r="A52" s="8" t="s">
        <v>579</v>
      </c>
      <c r="B52" s="9">
        <f>SUM(B53:B53)</f>
        <v>14282</v>
      </c>
      <c r="C52" s="9">
        <f>SUM(C53:C53)</f>
        <v>19346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</row>
    <row r="53" spans="1:241" s="1" customFormat="1" ht="24.75" customHeight="1">
      <c r="A53" s="11" t="s">
        <v>580</v>
      </c>
      <c r="B53" s="9">
        <v>14282</v>
      </c>
      <c r="C53" s="9">
        <v>19346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</row>
    <row r="54" spans="1:241" s="1" customFormat="1" ht="24.75" customHeight="1">
      <c r="A54" s="8" t="s">
        <v>581</v>
      </c>
      <c r="B54" s="9">
        <f>SUM(B55:B56)</f>
        <v>9806</v>
      </c>
      <c r="C54" s="9">
        <f>SUM(C55:C56)</f>
        <v>9806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</row>
    <row r="55" spans="1:241" s="1" customFormat="1" ht="24.75" customHeight="1">
      <c r="A55" s="11" t="s">
        <v>582</v>
      </c>
      <c r="B55" s="9">
        <v>9306</v>
      </c>
      <c r="C55" s="9">
        <v>9306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</row>
    <row r="56" spans="1:241" s="1" customFormat="1" ht="24.75" customHeight="1">
      <c r="A56" s="11" t="s">
        <v>583</v>
      </c>
      <c r="B56" s="9">
        <v>500</v>
      </c>
      <c r="C56" s="9">
        <v>500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</row>
    <row r="57" spans="1:241" s="1" customFormat="1" ht="24.75" customHeight="1">
      <c r="A57" s="8" t="s">
        <v>497</v>
      </c>
      <c r="B57" s="9">
        <f>SUM(B58:B58)</f>
        <v>331</v>
      </c>
      <c r="C57" s="9">
        <f>SUM(C58:C58)</f>
        <v>331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</row>
    <row r="58" spans="1:241" s="1" customFormat="1" ht="24.75" customHeight="1">
      <c r="A58" s="11" t="s">
        <v>584</v>
      </c>
      <c r="B58" s="9">
        <v>331</v>
      </c>
      <c r="C58" s="9">
        <v>331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</row>
    <row r="59" spans="1:241" s="1" customFormat="1" ht="24.75" customHeight="1">
      <c r="A59" s="8" t="s">
        <v>585</v>
      </c>
      <c r="B59" s="9">
        <f>SUM(B60:B61)</f>
        <v>7233</v>
      </c>
      <c r="C59" s="9">
        <f>SUM(C60:C61)</f>
        <v>6916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</row>
    <row r="60" spans="1:241" s="1" customFormat="1" ht="24.75" customHeight="1">
      <c r="A60" s="11" t="s">
        <v>586</v>
      </c>
      <c r="B60" s="9">
        <v>3685</v>
      </c>
      <c r="C60" s="9">
        <v>3685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</row>
    <row r="61" spans="1:241" s="1" customFormat="1" ht="24.75" customHeight="1">
      <c r="A61" s="11" t="s">
        <v>587</v>
      </c>
      <c r="B61" s="9">
        <v>3548</v>
      </c>
      <c r="C61" s="9">
        <v>3231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</row>
    <row r="62" spans="1:241" s="1" customFormat="1" ht="24.75" customHeight="1">
      <c r="A62" s="8" t="s">
        <v>487</v>
      </c>
      <c r="B62" s="9">
        <f>SUM(B63:B64)</f>
        <v>3557</v>
      </c>
      <c r="C62" s="9">
        <f>SUM(C63:C64)</f>
        <v>55988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</row>
    <row r="63" spans="1:241" s="1" customFormat="1" ht="24.75" customHeight="1">
      <c r="A63" s="11" t="s">
        <v>588</v>
      </c>
      <c r="B63" s="9">
        <v>60</v>
      </c>
      <c r="C63" s="9">
        <v>60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</row>
    <row r="64" spans="1:241" s="1" customFormat="1" ht="24.75" customHeight="1">
      <c r="A64" s="11" t="s">
        <v>491</v>
      </c>
      <c r="B64" s="9">
        <v>3497</v>
      </c>
      <c r="C64" s="9">
        <v>55928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</row>
  </sheetData>
  <sheetProtection/>
  <mergeCells count="4">
    <mergeCell ref="A2:C2"/>
    <mergeCell ref="A4:A5"/>
    <mergeCell ref="B4:B5"/>
    <mergeCell ref="C4:C5"/>
  </mergeCells>
  <printOptions/>
  <pageMargins left="0.98" right="0.98" top="0.78" bottom="0.59" header="0.51" footer="0.5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2018-11-06T01:08:54Z</dcterms:created>
  <dcterms:modified xsi:type="dcterms:W3CDTF">2022-11-14T08:41:40Z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  <property fmtid="{D5CDD505-2E9C-101B-9397-08002B2CF9AE}" pid="4" name="I">
    <vt:lpwstr>D65D9AB52E264BAE82AA17CAFEF14D43</vt:lpwstr>
  </property>
</Properties>
</file>