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8295" windowHeight="18465" activeTab="5"/>
  </bookViews>
  <sheets>
    <sheet name="附表1-1" sheetId="1" r:id="rId1"/>
    <sheet name="附表1-2" sheetId="2" r:id="rId2"/>
    <sheet name="附表1-3" sheetId="3" r:id="rId3"/>
    <sheet name="附表1-4" sheetId="4" r:id="rId4"/>
    <sheet name="附表1-5" sheetId="5" r:id="rId5"/>
    <sheet name="附表1-6" sheetId="6" r:id="rId6"/>
    <sheet name="附表1-7" sheetId="7" r:id="rId7"/>
    <sheet name="附表1-8" sheetId="8" r:id="rId8"/>
    <sheet name="附表1-9" sheetId="9" r:id="rId9"/>
    <sheet name="附表1-10" sheetId="10" r:id="rId10"/>
    <sheet name="附表1-11" sheetId="11" r:id="rId11"/>
    <sheet name="附表1-12" sheetId="12" r:id="rId12"/>
    <sheet name="附表1-13" sheetId="13" r:id="rId13"/>
    <sheet name="附表1-14" sheetId="14" r:id="rId14"/>
    <sheet name="附表1-15" sheetId="15" r:id="rId15"/>
    <sheet name="附表1-16" sheetId="16" r:id="rId16"/>
    <sheet name="附表1-17" sheetId="17" r:id="rId17"/>
    <sheet name="附表1-18" sheetId="18" r:id="rId18"/>
    <sheet name="附表1-19" sheetId="19" r:id="rId19"/>
    <sheet name="附表1-20" sheetId="20" r:id="rId20"/>
    <sheet name="附表1-21" sheetId="21" r:id="rId21"/>
    <sheet name="附表1-22" sheetId="22" r:id="rId22"/>
  </sheets>
  <externalReferences>
    <externalReference r:id="rId25"/>
    <externalReference r:id="rId26"/>
    <externalReference r:id="rId27"/>
    <externalReference r:id="rId28"/>
  </externalReferences>
  <definedNames>
    <definedName name="_Order1" hidden="1">255</definedName>
    <definedName name="_Order2" hidden="1">255</definedName>
    <definedName name="database2">#REF!</definedName>
    <definedName name="database3">#REF!</definedName>
    <definedName name="gxxe2003">'[1]P1012001'!$A$6:$E$117</definedName>
    <definedName name="hhhh">#REF!</definedName>
    <definedName name="kkkk">#REF!</definedName>
    <definedName name="_xlnm.Print_Titles">#N/A</definedName>
    <definedName name="UU">#REF!</definedName>
    <definedName name="YY">#REF!</definedName>
    <definedName name="地区名称">#REF!</definedName>
    <definedName name="福州">#REF!</definedName>
    <definedName name="汇率">#REF!</definedName>
    <definedName name="全额差额比例">'[2]C01-1'!#REF!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体制上解">#REF!</definedName>
    <definedName name="database2" localSheetId="2">#REF!</definedName>
    <definedName name="database3" localSheetId="2">#REF!</definedName>
    <definedName name="hhhh" localSheetId="2">#REF!</definedName>
    <definedName name="kkkk" localSheetId="2">#REF!</definedName>
    <definedName name="UU" localSheetId="2">#REF!</definedName>
    <definedName name="YY" localSheetId="2">#REF!</definedName>
    <definedName name="地区名称" localSheetId="2">#REF!</definedName>
    <definedName name="福州" localSheetId="2">#REF!</definedName>
    <definedName name="汇率" localSheetId="2">#REF!</definedName>
    <definedName name="全额差额比例" localSheetId="2">'[2]C01-1'!#REF!</definedName>
    <definedName name="生产列1" localSheetId="2">#REF!</definedName>
    <definedName name="生产列11" localSheetId="2">#REF!</definedName>
    <definedName name="生产列15" localSheetId="2">#REF!</definedName>
    <definedName name="生产列16" localSheetId="2">#REF!</definedName>
    <definedName name="生产列17" localSheetId="2">#REF!</definedName>
    <definedName name="生产列19" localSheetId="2">#REF!</definedName>
    <definedName name="生产列2" localSheetId="2">#REF!</definedName>
    <definedName name="生产列20" localSheetId="2">#REF!</definedName>
    <definedName name="生产列3" localSheetId="2">#REF!</definedName>
    <definedName name="生产列4" localSheetId="2">#REF!</definedName>
    <definedName name="生产列5" localSheetId="2">#REF!</definedName>
    <definedName name="生产列6" localSheetId="2">#REF!</definedName>
    <definedName name="生产列7" localSheetId="2">#REF!</definedName>
    <definedName name="生产列8" localSheetId="2">#REF!</definedName>
    <definedName name="生产列9" localSheetId="2">#REF!</definedName>
    <definedName name="生产期" localSheetId="2">#REF!</definedName>
    <definedName name="生产期1" localSheetId="2">#REF!</definedName>
    <definedName name="生产期11" localSheetId="2">#REF!</definedName>
    <definedName name="生产期15" localSheetId="2">#REF!</definedName>
    <definedName name="生产期16" localSheetId="2">#REF!</definedName>
    <definedName name="生产期17" localSheetId="2">#REF!</definedName>
    <definedName name="生产期19" localSheetId="2">#REF!</definedName>
    <definedName name="生产期2" localSheetId="2">#REF!</definedName>
    <definedName name="生产期20" localSheetId="2">#REF!</definedName>
    <definedName name="生产期3" localSheetId="2">#REF!</definedName>
    <definedName name="生产期4" localSheetId="2">#REF!</definedName>
    <definedName name="生产期5" localSheetId="2">#REF!</definedName>
    <definedName name="生产期6" localSheetId="2">#REF!</definedName>
    <definedName name="生产期7" localSheetId="2">#REF!</definedName>
    <definedName name="生产期8" localSheetId="2">#REF!</definedName>
    <definedName name="生产期9" localSheetId="2">#REF!</definedName>
    <definedName name="体制上解" localSheetId="2">#REF!</definedName>
    <definedName name="database2" localSheetId="6">#REF!</definedName>
    <definedName name="database3" localSheetId="6">#REF!</definedName>
    <definedName name="hhhh" localSheetId="6">#REF!</definedName>
    <definedName name="kkkk" localSheetId="6">#REF!</definedName>
    <definedName name="UU" localSheetId="6">#REF!</definedName>
    <definedName name="YY" localSheetId="6">#REF!</definedName>
    <definedName name="地区名称" localSheetId="6">#REF!</definedName>
    <definedName name="福州" localSheetId="6">#REF!</definedName>
    <definedName name="汇率" localSheetId="6">#REF!</definedName>
    <definedName name="全额差额比例" localSheetId="6">'[2]C01-1'!#REF!</definedName>
    <definedName name="生产列1" localSheetId="6">#REF!</definedName>
    <definedName name="生产列11" localSheetId="6">#REF!</definedName>
    <definedName name="生产列15" localSheetId="6">#REF!</definedName>
    <definedName name="生产列16" localSheetId="6">#REF!</definedName>
    <definedName name="生产列17" localSheetId="6">#REF!</definedName>
    <definedName name="生产列19" localSheetId="6">#REF!</definedName>
    <definedName name="生产列2" localSheetId="6">#REF!</definedName>
    <definedName name="生产列20" localSheetId="6">#REF!</definedName>
    <definedName name="生产列3" localSheetId="6">#REF!</definedName>
    <definedName name="生产列4" localSheetId="6">#REF!</definedName>
    <definedName name="生产列5" localSheetId="6">#REF!</definedName>
    <definedName name="生产列6" localSheetId="6">#REF!</definedName>
    <definedName name="生产列7" localSheetId="6">#REF!</definedName>
    <definedName name="生产列8" localSheetId="6">#REF!</definedName>
    <definedName name="生产列9" localSheetId="6">#REF!</definedName>
    <definedName name="生产期" localSheetId="6">#REF!</definedName>
    <definedName name="生产期1" localSheetId="6">#REF!</definedName>
    <definedName name="生产期11" localSheetId="6">#REF!</definedName>
    <definedName name="生产期15" localSheetId="6">#REF!</definedName>
    <definedName name="生产期16" localSheetId="6">#REF!</definedName>
    <definedName name="生产期17" localSheetId="6">#REF!</definedName>
    <definedName name="生产期19" localSheetId="6">#REF!</definedName>
    <definedName name="生产期2" localSheetId="6">#REF!</definedName>
    <definedName name="生产期20" localSheetId="6">#REF!</definedName>
    <definedName name="生产期3" localSheetId="6">#REF!</definedName>
    <definedName name="生产期4" localSheetId="6">#REF!</definedName>
    <definedName name="生产期5" localSheetId="6">#REF!</definedName>
    <definedName name="生产期6" localSheetId="6">#REF!</definedName>
    <definedName name="生产期7" localSheetId="6">#REF!</definedName>
    <definedName name="生产期8" localSheetId="6">#REF!</definedName>
    <definedName name="生产期9" localSheetId="6">#REF!</definedName>
    <definedName name="体制上解" localSheetId="6">#REF!</definedName>
    <definedName name="全额差额比例" localSheetId="7">'[2]C01-1'!#REF!</definedName>
    <definedName name="database2" localSheetId="11">#REF!</definedName>
    <definedName name="database3" localSheetId="11">#REF!</definedName>
    <definedName name="hhhh" localSheetId="11">#REF!</definedName>
    <definedName name="kkkk" localSheetId="11">#REF!</definedName>
    <definedName name="UU" localSheetId="11">#REF!</definedName>
    <definedName name="YY" localSheetId="11">#REF!</definedName>
    <definedName name="地区名称" localSheetId="11">#REF!</definedName>
    <definedName name="福州" localSheetId="11">#REF!</definedName>
    <definedName name="汇率" localSheetId="11">#REF!</definedName>
    <definedName name="全额差额比例" localSheetId="11">'[2]C01-1'!#REF!</definedName>
    <definedName name="生产列1" localSheetId="11">#REF!</definedName>
    <definedName name="生产列11" localSheetId="11">#REF!</definedName>
    <definedName name="生产列15" localSheetId="11">#REF!</definedName>
    <definedName name="生产列16" localSheetId="11">#REF!</definedName>
    <definedName name="生产列17" localSheetId="11">#REF!</definedName>
    <definedName name="生产列19" localSheetId="11">#REF!</definedName>
    <definedName name="生产列2" localSheetId="11">#REF!</definedName>
    <definedName name="生产列20" localSheetId="11">#REF!</definedName>
    <definedName name="生产列3" localSheetId="11">#REF!</definedName>
    <definedName name="生产列4" localSheetId="11">#REF!</definedName>
    <definedName name="生产列5" localSheetId="11">#REF!</definedName>
    <definedName name="生产列6" localSheetId="11">#REF!</definedName>
    <definedName name="生产列7" localSheetId="11">#REF!</definedName>
    <definedName name="生产列8" localSheetId="11">#REF!</definedName>
    <definedName name="生产列9" localSheetId="11">#REF!</definedName>
    <definedName name="生产期" localSheetId="11">#REF!</definedName>
    <definedName name="生产期1" localSheetId="11">#REF!</definedName>
    <definedName name="生产期11" localSheetId="11">#REF!</definedName>
    <definedName name="生产期15" localSheetId="11">#REF!</definedName>
    <definedName name="生产期16" localSheetId="11">#REF!</definedName>
    <definedName name="生产期17" localSheetId="11">#REF!</definedName>
    <definedName name="生产期19" localSheetId="11">#REF!</definedName>
    <definedName name="生产期2" localSheetId="11">#REF!</definedName>
    <definedName name="生产期20" localSheetId="11">#REF!</definedName>
    <definedName name="生产期3" localSheetId="11">#REF!</definedName>
    <definedName name="生产期4" localSheetId="11">#REF!</definedName>
    <definedName name="生产期5" localSheetId="11">#REF!</definedName>
    <definedName name="生产期6" localSheetId="11">#REF!</definedName>
    <definedName name="生产期7" localSheetId="11">#REF!</definedName>
    <definedName name="生产期8" localSheetId="11">#REF!</definedName>
    <definedName name="生产期9" localSheetId="11">#REF!</definedName>
    <definedName name="体制上解" localSheetId="11">#REF!</definedName>
    <definedName name="_xlnm.Print_Titles" localSheetId="0">'附表1-1'!$1:$4</definedName>
    <definedName name="_xlnm.Print_Titles" localSheetId="1">'附表1-2'!$1:$4</definedName>
    <definedName name="_xlnm.Print_Titles" localSheetId="2">'附表1-3'!$1:$4</definedName>
    <definedName name="_xlnm.Print_Titles" localSheetId="3">'附表1-4'!$1:$4</definedName>
    <definedName name="_xlnm.Print_Titles" localSheetId="4">'附表1-5'!$1:$4</definedName>
    <definedName name="_xlnm.Print_Titles" localSheetId="5">'附表1-6'!$1:$4</definedName>
    <definedName name="_xlnm.Print_Titles" localSheetId="6">'附表1-7'!$1:$4</definedName>
    <definedName name="_xlnm.Print_Titles" localSheetId="8">'附表1-9'!$1:$4</definedName>
    <definedName name="_xlnm.Print_Titles" localSheetId="9">'附表1-10'!$1:$4</definedName>
    <definedName name="_xlnm.Print_Titles" localSheetId="10">'附表1-11'!$1:$4</definedName>
    <definedName name="_xlnm.Print_Titles" localSheetId="11">'附表1-12'!$1:$4</definedName>
    <definedName name="_xlnm.Print_Titles" localSheetId="12">'附表1-13'!$1:$4</definedName>
    <definedName name="_xlnm.Print_Titles" localSheetId="13">'附表1-14'!$1:$4</definedName>
    <definedName name="_xlnm.Print_Titles" localSheetId="14">'附表1-15'!$1:$4</definedName>
    <definedName name="_xlnm.Print_Titles" localSheetId="15">'附表1-16'!$1:$4</definedName>
    <definedName name="_xlnm.Print_Titles" localSheetId="16">'附表1-17'!$1:$4</definedName>
    <definedName name="_xlnm.Print_Titles" localSheetId="17">'附表1-18'!$1:$4</definedName>
    <definedName name="_xlnm.Print_Titles" localSheetId="18">'附表1-19'!$1:$4</definedName>
    <definedName name="_xlnm.Print_Titles" localSheetId="19">'附表1-20'!$1:$4</definedName>
    <definedName name="_xlnm.Print_Titles" localSheetId="20">'附表1-21'!$1:$4</definedName>
    <definedName name="_xlnm.Print_Titles" localSheetId="21">'附表1-22'!$1:$4</definedName>
  </definedNames>
  <calcPr fullCalcOnLoad="1"/>
</workbook>
</file>

<file path=xl/sharedStrings.xml><?xml version="1.0" encoding="utf-8"?>
<sst xmlns="http://schemas.openxmlformats.org/spreadsheetml/2006/main" count="1195" uniqueCount="813">
  <si>
    <t>附表1-1</t>
  </si>
  <si>
    <t>2022年度一般公共预算收入预算表</t>
  </si>
  <si>
    <t>单位：万元</t>
  </si>
  <si>
    <t>收入项目</t>
  </si>
  <si>
    <t>当年预算数</t>
  </si>
  <si>
    <t>上年执行数(或上年预算数)</t>
  </si>
  <si>
    <t>当年预算数为上年执行数(或上年预算数)的％</t>
  </si>
  <si>
    <t>一、税收收入</t>
  </si>
  <si>
    <t xml:space="preserve">        增值税</t>
  </si>
  <si>
    <t xml:space="preserve">        企业所得税</t>
  </si>
  <si>
    <t xml:space="preserve">        个人所得税</t>
  </si>
  <si>
    <t xml:space="preserve">        城市维护建设税</t>
  </si>
  <si>
    <t xml:space="preserve">        房产税</t>
  </si>
  <si>
    <t xml:space="preserve">        印花税</t>
  </si>
  <si>
    <t xml:space="preserve">        城镇土地使用税</t>
  </si>
  <si>
    <t xml:space="preserve">        土地增值税</t>
  </si>
  <si>
    <t xml:space="preserve">        车船税</t>
  </si>
  <si>
    <t xml:space="preserve">        环境保护税</t>
  </si>
  <si>
    <t>二、非税收入</t>
  </si>
  <si>
    <t xml:space="preserve">        专项收入</t>
  </si>
  <si>
    <t xml:space="preserve">        行政事业性收费收入</t>
  </si>
  <si>
    <t xml:space="preserve">        罚没收入</t>
  </si>
  <si>
    <t xml:space="preserve">        国有资本经营收入</t>
  </si>
  <si>
    <t xml:space="preserve">        国有资源（资产）有偿使用收入</t>
  </si>
  <si>
    <t xml:space="preserve">        政府住房基金收入</t>
  </si>
  <si>
    <t xml:space="preserve">        其他收入</t>
  </si>
  <si>
    <t>收入小计</t>
  </si>
  <si>
    <t>三、债务收入</t>
  </si>
  <si>
    <t>四、转移性收入</t>
  </si>
  <si>
    <t xml:space="preserve">   上级补助收入</t>
  </si>
  <si>
    <t xml:space="preserve">    返还性收入</t>
  </si>
  <si>
    <t xml:space="preserve">    一般性转移支付收入</t>
  </si>
  <si>
    <t xml:space="preserve">    专项转移支付收入</t>
  </si>
  <si>
    <t xml:space="preserve">   上解收入</t>
  </si>
  <si>
    <t xml:space="preserve">   上年结余收入</t>
  </si>
  <si>
    <t xml:space="preserve">   调入资金</t>
  </si>
  <si>
    <t xml:space="preserve">   调入预算稳定调节基金</t>
  </si>
  <si>
    <t xml:space="preserve">   债券转贷收入</t>
  </si>
  <si>
    <t xml:space="preserve">   接收其他地区援助收入</t>
  </si>
  <si>
    <t>收入合计</t>
  </si>
  <si>
    <t>附表1-2</t>
  </si>
  <si>
    <t>2022年度一般公共预算支出预算表</t>
  </si>
  <si>
    <t>支出项目</t>
  </si>
  <si>
    <t>一、一般公共服务支出</t>
  </si>
  <si>
    <t>二、外交支出</t>
  </si>
  <si>
    <t>三、国防支出</t>
  </si>
  <si>
    <t>四、公共安全支出</t>
  </si>
  <si>
    <t>五、教育支出</t>
  </si>
  <si>
    <t>六、科学技术支出</t>
  </si>
  <si>
    <t>七、文化体育与传媒支出</t>
  </si>
  <si>
    <t>八、社会保障和就业支出</t>
  </si>
  <si>
    <t>九、卫生健康支出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</si>
  <si>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</si>
  <si>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</si>
  <si>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</si>
  <si>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</si>
  <si>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</si>
  <si>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</si>
  <si>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</si>
  <si>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</si>
  <si>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</si>
  <si>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</si>
  <si>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</si>
  <si>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</si>
  <si>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</si>
  <si>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</si>
  <si>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二十四、债务付息支出</t>
  </si>
  <si>
    <t>二十五、债务发行费用支出</t>
  </si>
  <si>
    <t>支出小计</t>
  </si>
  <si>
    <t>债务还本支出</t>
  </si>
  <si>
    <t>转移性支出</t>
  </si>
  <si>
    <t xml:space="preserve">   补助下级支出</t>
  </si>
  <si>
    <t xml:space="preserve">       返还性支出</t>
  </si>
  <si>
    <t xml:space="preserve">       一般性转移支付支出</t>
  </si>
  <si>
    <t xml:space="preserve">       专项转移支付支出</t>
  </si>
  <si>
    <t xml:space="preserve">   上解支出</t>
  </si>
  <si>
    <t xml:space="preserve">   援助其他地区支出</t>
  </si>
  <si>
    <t xml:space="preserve">   债务转贷支出</t>
  </si>
  <si>
    <t xml:space="preserve">   增设预算周转金</t>
  </si>
  <si>
    <t xml:space="preserve">   拨付国债转贷资金数</t>
  </si>
  <si>
    <t xml:space="preserve">   国债转贷资金结余</t>
  </si>
  <si>
    <t xml:space="preserve">   安排预算稳定调节基金</t>
  </si>
  <si>
    <t xml:space="preserve">   调出资金</t>
  </si>
  <si>
    <t xml:space="preserve">   年终结余</t>
  </si>
  <si>
    <t>支出合计</t>
  </si>
  <si>
    <t>附表1-3</t>
  </si>
  <si>
    <t>2022年度本级一般公共预算收入预算表</t>
  </si>
  <si>
    <t xml:space="preserve">   债务转贷收入</t>
  </si>
  <si>
    <t>附表1-4</t>
  </si>
  <si>
    <t>2022年度本级一般公共预算支出预算表</t>
  </si>
  <si>
    <t>一般公共预算支出合计</t>
  </si>
  <si>
    <t xml:space="preserve">  一般公共服务支出</t>
  </si>
  <si>
    <t xml:space="preserve">    人大事务</t>
  </si>
  <si>
    <t xml:space="preserve">      行政运行</t>
  </si>
  <si>
    <t xml:space="preserve">      一般行政管理事务</t>
  </si>
  <si>
    <t xml:space="preserve">      人大会议</t>
  </si>
  <si>
    <t xml:space="preserve">      人大代表履职能力提升</t>
  </si>
  <si>
    <t xml:space="preserve">      代表工作</t>
  </si>
  <si>
    <t xml:space="preserve">      事业运行</t>
  </si>
  <si>
    <t xml:space="preserve">      其他人大事务支出</t>
  </si>
  <si>
    <t xml:space="preserve">    政协事务</t>
  </si>
  <si>
    <t xml:space="preserve">      政协会议</t>
  </si>
  <si>
    <t xml:space="preserve">      参政议政</t>
  </si>
  <si>
    <t xml:space="preserve">      其他政协事务支出</t>
  </si>
  <si>
    <t xml:space="preserve">    政府办公厅(室)及相关机构事务</t>
  </si>
  <si>
    <t xml:space="preserve">      机关服务</t>
  </si>
  <si>
    <t xml:space="preserve">      信访事务</t>
  </si>
  <si>
    <t xml:space="preserve">      其他政府办公厅(室)及相关机构事务支出</t>
  </si>
  <si>
    <t xml:space="preserve">    发展与改革事务</t>
  </si>
  <si>
    <t xml:space="preserve">      战略规划与实施</t>
  </si>
  <si>
    <t xml:space="preserve">      其他发展与改革事务支出</t>
  </si>
  <si>
    <t xml:space="preserve">    统计信息事务</t>
  </si>
  <si>
    <t xml:space="preserve">      专项统计业务</t>
  </si>
  <si>
    <t xml:space="preserve">      统计管理</t>
  </si>
  <si>
    <t xml:space="preserve">      专项普查活动</t>
  </si>
  <si>
    <t xml:space="preserve">      统计抽样调查</t>
  </si>
  <si>
    <t xml:space="preserve">    财政事务</t>
  </si>
  <si>
    <t xml:space="preserve">      预算改革业务</t>
  </si>
  <si>
    <t xml:space="preserve">      财政国库业务</t>
  </si>
  <si>
    <t xml:space="preserve">      财政监察</t>
  </si>
  <si>
    <t xml:space="preserve">      信息化建设</t>
  </si>
  <si>
    <t xml:space="preserve">      财政委托业务支出</t>
  </si>
  <si>
    <t xml:space="preserve">      其他财政事务支出</t>
  </si>
  <si>
    <t xml:space="preserve">    税收事务</t>
  </si>
  <si>
    <t xml:space="preserve">      其他税收事务支出</t>
  </si>
  <si>
    <t xml:space="preserve">    审计事务</t>
  </si>
  <si>
    <t xml:space="preserve">      审计业务</t>
  </si>
  <si>
    <t xml:space="preserve">      审计管理</t>
  </si>
  <si>
    <t xml:space="preserve">    海关事务</t>
  </si>
  <si>
    <t xml:space="preserve">      口岸管理</t>
  </si>
  <si>
    <t xml:space="preserve">    纪检监察事务</t>
  </si>
  <si>
    <t xml:space="preserve">      其他纪检监察事务支出</t>
  </si>
  <si>
    <t xml:space="preserve">    商贸事务</t>
  </si>
  <si>
    <t xml:space="preserve">      其他商贸事务支出</t>
  </si>
  <si>
    <t xml:space="preserve">    港澳台事务</t>
  </si>
  <si>
    <t xml:space="preserve">      港澳事务</t>
  </si>
  <si>
    <t xml:space="preserve">      台湾事务</t>
  </si>
  <si>
    <t xml:space="preserve">    档案事务</t>
  </si>
  <si>
    <t xml:space="preserve">      档案馆</t>
  </si>
  <si>
    <t xml:space="preserve">    民主党派及工商联事务</t>
  </si>
  <si>
    <t xml:space="preserve">      其他民主党派及工商联事务支出</t>
  </si>
  <si>
    <t xml:space="preserve">    群众团体事务</t>
  </si>
  <si>
    <t xml:space="preserve">      其他群众团体事务支出</t>
  </si>
  <si>
    <t xml:space="preserve">    党委办公厅（室）及相关机构事务</t>
  </si>
  <si>
    <t xml:space="preserve">      专项业务</t>
  </si>
  <si>
    <t xml:space="preserve">    组织事务</t>
  </si>
  <si>
    <t xml:space="preserve">      其他组织事务支出</t>
  </si>
  <si>
    <t xml:space="preserve">    宣传事务</t>
  </si>
  <si>
    <t xml:space="preserve">      其他宣传事务支出</t>
  </si>
  <si>
    <t xml:space="preserve">    统战事务</t>
  </si>
  <si>
    <t xml:space="preserve">      宗教事务</t>
  </si>
  <si>
    <t xml:space="preserve">      华侨事务</t>
  </si>
  <si>
    <t xml:space="preserve">      其他统战事务支出</t>
  </si>
  <si>
    <t xml:space="preserve">    其他共产党事务支出</t>
  </si>
  <si>
    <t xml:space="preserve">      其他共产党事务支出</t>
  </si>
  <si>
    <t xml:space="preserve">    市场监督管理事务</t>
  </si>
  <si>
    <t xml:space="preserve">      市场主体管理</t>
  </si>
  <si>
    <t xml:space="preserve">      市场秩序执法</t>
  </si>
  <si>
    <t xml:space="preserve">      质量基础</t>
  </si>
  <si>
    <t xml:space="preserve">      药品事务</t>
  </si>
  <si>
    <t xml:space="preserve">      质量安全监管</t>
  </si>
  <si>
    <t xml:space="preserve">      食品安全监管</t>
  </si>
  <si>
    <t xml:space="preserve">      其他市场监督管理事务</t>
  </si>
  <si>
    <t xml:space="preserve">  国防支出</t>
  </si>
  <si>
    <t xml:space="preserve">    国防动员</t>
  </si>
  <si>
    <t xml:space="preserve">      兵役征集</t>
  </si>
  <si>
    <t xml:space="preserve">      人民防空</t>
  </si>
  <si>
    <t xml:space="preserve">      民兵</t>
  </si>
  <si>
    <t xml:space="preserve">      边海防</t>
  </si>
  <si>
    <t xml:space="preserve">      其他国防动员支出</t>
  </si>
  <si>
    <t xml:space="preserve">    其他国防支出（款）</t>
  </si>
  <si>
    <t xml:space="preserve">      其他国防支出(项)</t>
  </si>
  <si>
    <t xml:space="preserve">  公共安全支出</t>
  </si>
  <si>
    <t xml:space="preserve">    公安</t>
  </si>
  <si>
    <t xml:space="preserve">      执法办案</t>
  </si>
  <si>
    <t xml:space="preserve">      特别业务</t>
  </si>
  <si>
    <t xml:space="preserve">      其他公安支出</t>
  </si>
  <si>
    <t xml:space="preserve">    国家安全</t>
  </si>
  <si>
    <t xml:space="preserve">      其他国家安全支出</t>
  </si>
  <si>
    <t xml:space="preserve">    司法</t>
  </si>
  <si>
    <t xml:space="preserve">      基层司法业务</t>
  </si>
  <si>
    <t xml:space="preserve">      普法宣传</t>
  </si>
  <si>
    <t xml:space="preserve">      公共法律服务</t>
  </si>
  <si>
    <t xml:space="preserve">      社区矫正</t>
  </si>
  <si>
    <t xml:space="preserve">      其他司法支出</t>
  </si>
  <si>
    <t xml:space="preserve">    其他公共安全支出（款）</t>
  </si>
  <si>
    <t xml:space="preserve">      其他公共安全支出(项)</t>
  </si>
  <si>
    <t xml:space="preserve">  教育支出</t>
  </si>
  <si>
    <t xml:space="preserve">    教育管理事务</t>
  </si>
  <si>
    <t xml:space="preserve">      其他教育管理事务支出</t>
  </si>
  <si>
    <t xml:space="preserve">    普通教育</t>
  </si>
  <si>
    <t xml:space="preserve">      学前教育</t>
  </si>
  <si>
    <t xml:space="preserve">      小学教育</t>
  </si>
  <si>
    <t xml:space="preserve">      初中教育</t>
  </si>
  <si>
    <t xml:space="preserve">      高中教育</t>
  </si>
  <si>
    <t xml:space="preserve">      其他普通教育支出</t>
  </si>
  <si>
    <t xml:space="preserve">    职业教育</t>
  </si>
  <si>
    <t xml:space="preserve">      中等职业教育</t>
  </si>
  <si>
    <t xml:space="preserve">    特殊教育</t>
  </si>
  <si>
    <t xml:space="preserve">      其他特殊教育支出</t>
  </si>
  <si>
    <t xml:space="preserve">    进修及培训</t>
  </si>
  <si>
    <t xml:space="preserve">      教师进修</t>
  </si>
  <si>
    <t xml:space="preserve">      干部教育</t>
  </si>
  <si>
    <t xml:space="preserve">    教育费附加安排的支出</t>
  </si>
  <si>
    <t xml:space="preserve">      其他教育费附加安排的支出</t>
  </si>
  <si>
    <t xml:space="preserve">    其他教育支出（款）</t>
  </si>
  <si>
    <t xml:space="preserve">      其他教育支出(项)</t>
  </si>
  <si>
    <t xml:space="preserve">  科学技术支出</t>
  </si>
  <si>
    <t xml:space="preserve">    科学技术管理事务</t>
  </si>
  <si>
    <t xml:space="preserve">      其他科学技术管理事务支出</t>
  </si>
  <si>
    <t xml:space="preserve">    应用研究</t>
  </si>
  <si>
    <t xml:space="preserve">      高技术研究</t>
  </si>
  <si>
    <t xml:space="preserve">    技术研究与开发</t>
  </si>
  <si>
    <t xml:space="preserve">      科技成果转化与扩散</t>
  </si>
  <si>
    <t xml:space="preserve">      其他技术研究与开发支出</t>
  </si>
  <si>
    <t xml:space="preserve">    科技条件与服务</t>
  </si>
  <si>
    <t xml:space="preserve">      技术创新服务体系</t>
  </si>
  <si>
    <t xml:space="preserve">    科学技术普及</t>
  </si>
  <si>
    <t xml:space="preserve">      科普活动</t>
  </si>
  <si>
    <t xml:space="preserve">    其他科学技术支出</t>
  </si>
  <si>
    <t xml:space="preserve">      科技奖励</t>
  </si>
  <si>
    <t xml:space="preserve">      其他科学技术支出</t>
  </si>
  <si>
    <t xml:space="preserve">  文化旅游体育与传媒支出</t>
  </si>
  <si>
    <t xml:space="preserve">    文化和旅游</t>
  </si>
  <si>
    <t xml:space="preserve">      图书馆</t>
  </si>
  <si>
    <t xml:space="preserve">      文化活动</t>
  </si>
  <si>
    <t xml:space="preserve">      群众文化</t>
  </si>
  <si>
    <t xml:space="preserve">      文化和旅游市场管理</t>
  </si>
  <si>
    <t xml:space="preserve">      旅游宣传</t>
  </si>
  <si>
    <t xml:space="preserve">      其他文化和旅游支出</t>
  </si>
  <si>
    <t xml:space="preserve">    文物</t>
  </si>
  <si>
    <t xml:space="preserve">      文物保护</t>
  </si>
  <si>
    <t xml:space="preserve">      博物馆</t>
  </si>
  <si>
    <t xml:space="preserve">      历史名城与古迹</t>
  </si>
  <si>
    <t xml:space="preserve">      其他文物支出</t>
  </si>
  <si>
    <t xml:space="preserve">    体育</t>
  </si>
  <si>
    <t xml:space="preserve">      体育竞赛</t>
  </si>
  <si>
    <t xml:space="preserve">      体育训练</t>
  </si>
  <si>
    <t xml:space="preserve">      体育场馆</t>
  </si>
  <si>
    <t xml:space="preserve">      群众体育</t>
  </si>
  <si>
    <t xml:space="preserve">    新闻出版电影</t>
  </si>
  <si>
    <t xml:space="preserve">      其他新闻出版电影支出</t>
  </si>
  <si>
    <t xml:space="preserve">    广播电视</t>
  </si>
  <si>
    <t xml:space="preserve">      其他广播电视支出</t>
  </si>
  <si>
    <t xml:space="preserve">  社会保障和就业支出</t>
  </si>
  <si>
    <t xml:space="preserve">    人力资源和社会保障管理事务</t>
  </si>
  <si>
    <t xml:space="preserve">      社会保险业务管理事务</t>
  </si>
  <si>
    <t xml:space="preserve">      社会保险经办机构</t>
  </si>
  <si>
    <t xml:space="preserve">      公共就业服务和职业技能鉴定机构</t>
  </si>
  <si>
    <t xml:space="preserve">      劳动人事争议调节仲裁</t>
  </si>
  <si>
    <t xml:space="preserve">      引进人才费用</t>
  </si>
  <si>
    <t xml:space="preserve">      其他人力资源和社会保障管理事务支出</t>
  </si>
  <si>
    <t xml:space="preserve">    民政管理事务</t>
  </si>
  <si>
    <t xml:space="preserve">      社会组织管理</t>
  </si>
  <si>
    <t xml:space="preserve">      行政区划和地名管理</t>
  </si>
  <si>
    <t xml:space="preserve">      基层政权建设和社区治理</t>
  </si>
  <si>
    <t xml:space="preserve">      其他民政管理事务支出</t>
  </si>
  <si>
    <t xml:space="preserve">    行政事业单位养老支出</t>
  </si>
  <si>
    <t xml:space="preserve">      行政单位离退休</t>
  </si>
  <si>
    <t xml:space="preserve">      事业单位离退休</t>
  </si>
  <si>
    <t xml:space="preserve">      机关事业单位基本养老保险缴费支出</t>
  </si>
  <si>
    <t xml:space="preserve">      机关事业单位职业年金缴费支出</t>
  </si>
  <si>
    <t xml:space="preserve">      对机关事业单位基本养老保险基金的补助</t>
  </si>
  <si>
    <t xml:space="preserve">      对机关事业单位职业年金的补助</t>
  </si>
  <si>
    <t xml:space="preserve">      其他行政事业单位养老支出</t>
  </si>
  <si>
    <t xml:space="preserve">    就业补助</t>
  </si>
  <si>
    <t xml:space="preserve">      其他就业补助支出</t>
  </si>
  <si>
    <t xml:space="preserve">    抚恤</t>
  </si>
  <si>
    <t xml:space="preserve">      伤残抚恤</t>
  </si>
  <si>
    <t xml:space="preserve">      义务兵优待</t>
  </si>
  <si>
    <t xml:space="preserve">      烈士纪念设施管理维护</t>
  </si>
  <si>
    <t xml:space="preserve">      其他优抚支出</t>
  </si>
  <si>
    <t xml:space="preserve">    退役安置</t>
  </si>
  <si>
    <t xml:space="preserve">      退伍士兵安置</t>
  </si>
  <si>
    <t xml:space="preserve">      军队转业干部安置</t>
  </si>
  <si>
    <t xml:space="preserve">      其他退役安置支出</t>
  </si>
  <si>
    <t xml:space="preserve">    社会福利</t>
  </si>
  <si>
    <t xml:space="preserve">      儿童福利</t>
  </si>
  <si>
    <t xml:space="preserve">      老年福利</t>
  </si>
  <si>
    <t xml:space="preserve">      殡葬</t>
  </si>
  <si>
    <t xml:space="preserve">      养老服务</t>
  </si>
  <si>
    <t xml:space="preserve">      其他社会福利支出</t>
  </si>
  <si>
    <t xml:space="preserve">    残疾人事业</t>
  </si>
  <si>
    <t xml:space="preserve">      残疾人生活和护理补贴</t>
  </si>
  <si>
    <t xml:space="preserve">      其他残疾人事业支出</t>
  </si>
  <si>
    <t xml:space="preserve">    红十字事业</t>
  </si>
  <si>
    <t xml:space="preserve">    最低生活保障</t>
  </si>
  <si>
    <t xml:space="preserve">      城市最低生活保障金支出</t>
  </si>
  <si>
    <t xml:space="preserve">      农村最低生活保障金支出</t>
  </si>
  <si>
    <t xml:space="preserve">    临时救助</t>
  </si>
  <si>
    <t xml:space="preserve">      临时救助支出</t>
  </si>
  <si>
    <t xml:space="preserve">      流浪乞讨人员救助支出</t>
  </si>
  <si>
    <t xml:space="preserve">    特困人员救助供养</t>
  </si>
  <si>
    <t xml:space="preserve">      城市特困人员救助供养支出</t>
  </si>
  <si>
    <t xml:space="preserve">      农村特困人员救助供养支出</t>
  </si>
  <si>
    <t xml:space="preserve">    其他生活救助</t>
  </si>
  <si>
    <t xml:space="preserve">      其他农村生活救助</t>
  </si>
  <si>
    <t xml:space="preserve">    财政对基本养老保险基金的补助</t>
  </si>
  <si>
    <t xml:space="preserve">      财政对城乡居民基本养老保险基金的补助</t>
  </si>
  <si>
    <t xml:space="preserve">    退役军人管理事务</t>
  </si>
  <si>
    <t xml:space="preserve">      拥军优属</t>
  </si>
  <si>
    <t xml:space="preserve">      其他退役军人事务管理支出</t>
  </si>
  <si>
    <t xml:space="preserve">    其他社会保障和就业支出(款)</t>
  </si>
  <si>
    <t xml:space="preserve">      其他社会保障和就业支出（项）</t>
  </si>
  <si>
    <t xml:space="preserve">  卫生健康支出</t>
  </si>
  <si>
    <t xml:space="preserve">    卫生健康管理事务</t>
  </si>
  <si>
    <t xml:space="preserve">      其他卫生健康管理事务支出</t>
  </si>
  <si>
    <t xml:space="preserve">    公立医院</t>
  </si>
  <si>
    <t xml:space="preserve">      综合医院</t>
  </si>
  <si>
    <t xml:space="preserve">      其他公立医院支出</t>
  </si>
  <si>
    <t xml:space="preserve">    基层医疗卫生机构</t>
  </si>
  <si>
    <t xml:space="preserve">      城市社区卫生机构</t>
  </si>
  <si>
    <t xml:space="preserve">      乡镇卫生院</t>
  </si>
  <si>
    <t xml:space="preserve">      其他基层医疗卫生机构支出</t>
  </si>
  <si>
    <t xml:space="preserve">    公共卫生</t>
  </si>
  <si>
    <t xml:space="preserve">      疾病预防控制机构</t>
  </si>
  <si>
    <t xml:space="preserve">      妇幼保健机构</t>
  </si>
  <si>
    <t xml:space="preserve">      基本公共卫生服务</t>
  </si>
  <si>
    <t xml:space="preserve">      重大公共卫生专项</t>
  </si>
  <si>
    <t xml:space="preserve">      突发公共卫生事件应急处理</t>
  </si>
  <si>
    <t xml:space="preserve">      其他公共卫生支出</t>
  </si>
  <si>
    <t xml:space="preserve">    中医药</t>
  </si>
  <si>
    <t xml:space="preserve">      中医(民族医)药专项</t>
  </si>
  <si>
    <t xml:space="preserve">    计划生育事务</t>
  </si>
  <si>
    <t xml:space="preserve">      计划生育服务</t>
  </si>
  <si>
    <t xml:space="preserve">      其他人口与计划生育事务支出</t>
  </si>
  <si>
    <t xml:space="preserve">    行政事业单位医疗</t>
  </si>
  <si>
    <t xml:space="preserve">      行政单位医疗</t>
  </si>
  <si>
    <t xml:space="preserve">      事业单位医疗</t>
  </si>
  <si>
    <t xml:space="preserve">    财政对基本医疗保险基金的补助</t>
  </si>
  <si>
    <t xml:space="preserve">      财政对城乡居民基本医疗保险基金的补助</t>
  </si>
  <si>
    <t xml:space="preserve">    医疗救助</t>
  </si>
  <si>
    <t xml:space="preserve">      城乡医疗救助</t>
  </si>
  <si>
    <t xml:space="preserve">      其他医疗救助支出</t>
  </si>
  <si>
    <t xml:space="preserve">    优抚对象医疗</t>
  </si>
  <si>
    <t xml:space="preserve">      优抚对象医疗补助</t>
  </si>
  <si>
    <t xml:space="preserve">    医疗保障管理事务</t>
  </si>
  <si>
    <t xml:space="preserve">      其他医疗保障管理事务支出</t>
  </si>
  <si>
    <t xml:space="preserve">    其他卫生健康支出</t>
  </si>
  <si>
    <t xml:space="preserve">      其他卫生健康支出</t>
  </si>
  <si>
    <t xml:space="preserve">  节能环保支出</t>
  </si>
  <si>
    <t xml:space="preserve">    环境保护管理事务</t>
  </si>
  <si>
    <t xml:space="preserve">      其他环境保护管理事务支出</t>
  </si>
  <si>
    <t xml:space="preserve">    能源管理事务</t>
  </si>
  <si>
    <t xml:space="preserve">      其他能源管理事务支出</t>
  </si>
  <si>
    <t xml:space="preserve">  城乡社区支出</t>
  </si>
  <si>
    <t xml:space="preserve">    城乡社区管理事务</t>
  </si>
  <si>
    <t xml:space="preserve">      城管执法</t>
  </si>
  <si>
    <t xml:space="preserve">      工程建设管理</t>
  </si>
  <si>
    <t xml:space="preserve">      市政公用行业市场监管</t>
  </si>
  <si>
    <t xml:space="preserve">      其他城乡社区管理事务支出</t>
  </si>
  <si>
    <t xml:space="preserve">    城乡社区规划与管理（款）</t>
  </si>
  <si>
    <t xml:space="preserve">      城乡社区规划与管理（项）</t>
  </si>
  <si>
    <t xml:space="preserve">    城乡社区公共设施</t>
  </si>
  <si>
    <t xml:space="preserve">      其他城乡社区公共设施支出</t>
  </si>
  <si>
    <t xml:space="preserve">    城乡社区环境卫生（款）</t>
  </si>
  <si>
    <t xml:space="preserve">      城乡社区环境卫生（项）</t>
  </si>
  <si>
    <t xml:space="preserve">    建设市场管理与监督（款）</t>
  </si>
  <si>
    <t xml:space="preserve">      建设市场管理与监督（项）</t>
  </si>
  <si>
    <t xml:space="preserve">    其他城乡社区支出（款）</t>
  </si>
  <si>
    <t xml:space="preserve">      其他城乡社区支出（项）</t>
  </si>
  <si>
    <t xml:space="preserve">  农林水支出</t>
  </si>
  <si>
    <t xml:space="preserve">    农业农村</t>
  </si>
  <si>
    <t xml:space="preserve">      科技转化与推广服务</t>
  </si>
  <si>
    <t xml:space="preserve">      病虫害控制</t>
  </si>
  <si>
    <t xml:space="preserve">      执法监管</t>
  </si>
  <si>
    <t xml:space="preserve">      行业业务管理</t>
  </si>
  <si>
    <t xml:space="preserve">      稳定农民收入补贴</t>
  </si>
  <si>
    <t xml:space="preserve">      农业生产发展</t>
  </si>
  <si>
    <t xml:space="preserve">      渔业发展</t>
  </si>
  <si>
    <t xml:space="preserve">      其他农业农村支出</t>
  </si>
  <si>
    <t xml:space="preserve">    林业和草原</t>
  </si>
  <si>
    <t xml:space="preserve">      森林资源培育</t>
  </si>
  <si>
    <t xml:space="preserve">      湿地保护</t>
  </si>
  <si>
    <t xml:space="preserve">      林业草原防灾减灾</t>
  </si>
  <si>
    <t xml:space="preserve">      其他林业和草原支出</t>
  </si>
  <si>
    <t xml:space="preserve">    水利</t>
  </si>
  <si>
    <t xml:space="preserve">      水利行业业务管理</t>
  </si>
  <si>
    <t xml:space="preserve">      水利工程建设</t>
  </si>
  <si>
    <t xml:space="preserve">      水利工程运行与维护</t>
  </si>
  <si>
    <t xml:space="preserve">      水土保持</t>
  </si>
  <si>
    <t xml:space="preserve">      防汛</t>
  </si>
  <si>
    <t xml:space="preserve">      江河湖库水系综合整治</t>
  </si>
  <si>
    <t xml:space="preserve">      水利建设征地及移民支出</t>
  </si>
  <si>
    <t xml:space="preserve">      其他水利支出</t>
  </si>
  <si>
    <t xml:space="preserve">  交通运输支出</t>
  </si>
  <si>
    <t xml:space="preserve">    公路水路运输</t>
  </si>
  <si>
    <t xml:space="preserve">      公路养护</t>
  </si>
  <si>
    <t xml:space="preserve">      其他公路水路运输支出</t>
  </si>
  <si>
    <t xml:space="preserve">  资源勘探工业信息等支出</t>
  </si>
  <si>
    <t xml:space="preserve">    国有资产监管</t>
  </si>
  <si>
    <t xml:space="preserve">      其他国有资产监管支出</t>
  </si>
  <si>
    <t xml:space="preserve">    支持中小企业发展和管理支出</t>
  </si>
  <si>
    <t xml:space="preserve">      其他支持中小企业发展和管理支出</t>
  </si>
  <si>
    <t xml:space="preserve">    其他资源勘探工业信息等支出(款)</t>
  </si>
  <si>
    <t xml:space="preserve">      其他资源勘探工业信息等支出(项)</t>
  </si>
  <si>
    <t xml:space="preserve">  商业服务业等支出</t>
  </si>
  <si>
    <t xml:space="preserve">    商业流通事务</t>
  </si>
  <si>
    <t xml:space="preserve">      其他商业流通事务支出</t>
  </si>
  <si>
    <t xml:space="preserve">    其他商业服务业等支出(款)</t>
  </si>
  <si>
    <t xml:space="preserve">      其他商业服务业等支出(项)</t>
  </si>
  <si>
    <t xml:space="preserve">  金融支出</t>
  </si>
  <si>
    <t xml:space="preserve">    金融部门监管支出</t>
  </si>
  <si>
    <t xml:space="preserve">      金融服务</t>
  </si>
  <si>
    <t xml:space="preserve">  援助其他地区支出</t>
  </si>
  <si>
    <t xml:space="preserve">    其他支出</t>
  </si>
  <si>
    <t xml:space="preserve">  自然资源海洋气象等支出</t>
  </si>
  <si>
    <t xml:space="preserve">    自然资源事务</t>
  </si>
  <si>
    <t xml:space="preserve">      自然资源规划及管理</t>
  </si>
  <si>
    <t xml:space="preserve">      自然资源利用与保护</t>
  </si>
  <si>
    <t xml:space="preserve">      自然资源社会公益服务</t>
  </si>
  <si>
    <t xml:space="preserve">      自然资源行业业务管理</t>
  </si>
  <si>
    <t xml:space="preserve">      自然资源调查预确权登记</t>
  </si>
  <si>
    <t xml:space="preserve">      土地资源储备支出</t>
  </si>
  <si>
    <t xml:space="preserve">      其他自然资源事务支出</t>
  </si>
  <si>
    <t xml:space="preserve">    气象事务</t>
  </si>
  <si>
    <t xml:space="preserve">      其他气象事务支出</t>
  </si>
  <si>
    <t xml:space="preserve">  住房保障支出</t>
  </si>
  <si>
    <t xml:space="preserve">    保障性安居工程支出</t>
  </si>
  <si>
    <t xml:space="preserve">      公共租赁住房</t>
  </si>
  <si>
    <t xml:space="preserve">      其他保障性安居工程支出</t>
  </si>
  <si>
    <t xml:space="preserve">    城乡社区住宅</t>
  </si>
  <si>
    <t xml:space="preserve">      其他城乡社区住宅支出</t>
  </si>
  <si>
    <t xml:space="preserve">  粮油物资储备支出</t>
  </si>
  <si>
    <t xml:space="preserve">    粮油物资事务</t>
  </si>
  <si>
    <t xml:space="preserve">      信息统计</t>
  </si>
  <si>
    <t xml:space="preserve">      专项业务活动</t>
  </si>
  <si>
    <t xml:space="preserve">      国家粮油差价补贴</t>
  </si>
  <si>
    <t xml:space="preserve">      粮食风险基金</t>
  </si>
  <si>
    <t xml:space="preserve">  灾害防治及应急管理支出</t>
  </si>
  <si>
    <t xml:space="preserve">    应急管理事务</t>
  </si>
  <si>
    <t xml:space="preserve">      灾害风险防治</t>
  </si>
  <si>
    <t xml:space="preserve">      安全监管</t>
  </si>
  <si>
    <t xml:space="preserve">      其他应急管理支出</t>
  </si>
  <si>
    <t xml:space="preserve">    消防救援事务</t>
  </si>
  <si>
    <t xml:space="preserve">      消防应急救援</t>
  </si>
  <si>
    <t xml:space="preserve">    自然灾害防治</t>
  </si>
  <si>
    <t xml:space="preserve">      地质灾害防治</t>
  </si>
  <si>
    <t xml:space="preserve">  预备费</t>
  </si>
  <si>
    <t xml:space="preserve">  其他支出</t>
  </si>
  <si>
    <t xml:space="preserve">    年初预留</t>
  </si>
  <si>
    <t xml:space="preserve">      年初预留</t>
  </si>
  <si>
    <t xml:space="preserve">      其他支出</t>
  </si>
  <si>
    <t xml:space="preserve">  债务付息支出</t>
  </si>
  <si>
    <t xml:space="preserve">    地方政府一般债务付息支出</t>
  </si>
  <si>
    <t xml:space="preserve">      地方政府其他一般债务付息支出</t>
  </si>
  <si>
    <t xml:space="preserve">  债务发行费支出</t>
  </si>
  <si>
    <t xml:space="preserve">    地方政府一般债务发行费支出</t>
  </si>
  <si>
    <t xml:space="preserve">  转移性支出</t>
  </si>
  <si>
    <t xml:space="preserve">    一般性转移支付</t>
  </si>
  <si>
    <t xml:space="preserve">      其他一般性转移支付支出</t>
  </si>
  <si>
    <t xml:space="preserve">    专项转移支付</t>
  </si>
  <si>
    <t xml:space="preserve">      一般公共服务</t>
  </si>
  <si>
    <t xml:space="preserve">      国防</t>
  </si>
  <si>
    <t xml:space="preserve">      公共安全</t>
  </si>
  <si>
    <t xml:space="preserve">      社会保障和就业</t>
  </si>
  <si>
    <t xml:space="preserve">    上解资金</t>
  </si>
  <si>
    <t xml:space="preserve">      体制上解支出</t>
  </si>
  <si>
    <t xml:space="preserve">      专项上解支出</t>
  </si>
  <si>
    <t xml:space="preserve">    年终结余</t>
  </si>
  <si>
    <t xml:space="preserve">      一般公共预算年终结余</t>
  </si>
  <si>
    <t xml:space="preserve">    援助其他地区支出</t>
  </si>
  <si>
    <t xml:space="preserve">  债务还本支出</t>
  </si>
  <si>
    <t xml:space="preserve">    地方政府一般债务还本支出</t>
  </si>
  <si>
    <t xml:space="preserve">      地方政府一般债券还本支出</t>
  </si>
  <si>
    <t>备注：各级财政部门在依法公开政府预决算时，对涉密信息不予公开。部分内容涉密的，在确保安全的前提下，按照以下原则处理：（一）同一功能分类款级科目下，大部分项级科目涉密的，仅公开到该款级科目；（二）同一功能分类类级科目下，大部分款级科目涉密的，仅公开到该类级科目；（三）个别功能分类款级科目或项级科目涉密的，除不公开该涉密科目外，同一级次的“其他支出”科目也不公开。</t>
  </si>
  <si>
    <t>附表1-5</t>
  </si>
  <si>
    <t>2022年度本级一般公共预算支出经济分类情况表</t>
  </si>
  <si>
    <t>项   目</t>
  </si>
  <si>
    <t>合  计</t>
  </si>
  <si>
    <t>一、机关工资福利支出</t>
  </si>
  <si>
    <t>二、机关商品和服务支出</t>
  </si>
  <si>
    <t>三、机关资本性支出（一）</t>
  </si>
  <si>
    <t>四、机关资本性支出（二）</t>
  </si>
  <si>
    <t>五、对事业单位经常性补助</t>
  </si>
  <si>
    <t>六、对事业单位资本性补助</t>
  </si>
  <si>
    <t>七、对企业补助</t>
  </si>
  <si>
    <t>八、对企业资本性支出</t>
  </si>
  <si>
    <t>九、对个人和家庭的补助</t>
  </si>
  <si>
    <t>十、对社会保障基金补助</t>
  </si>
  <si>
    <t>十一、债务利息及费用支出</t>
  </si>
  <si>
    <t>十二、债务还本支出</t>
  </si>
  <si>
    <t>十三、转移性支出</t>
  </si>
  <si>
    <t>十四、预备费及预留</t>
  </si>
  <si>
    <t>十五、其他支出</t>
  </si>
  <si>
    <t>备注：考虑到2018年实行新的政府经济分类科目改革，2018年度预算公开时可暂不与上年数据比较。</t>
  </si>
  <si>
    <t>附表1-6</t>
  </si>
  <si>
    <t>2022年度本级一般公共预算基本支出经济分类情况表</t>
  </si>
  <si>
    <t>合   计</t>
  </si>
  <si>
    <t>工资奖金津补贴</t>
  </si>
  <si>
    <t>社会保障缴费</t>
  </si>
  <si>
    <t>住房公积金</t>
  </si>
  <si>
    <t>其他工资福利支出</t>
  </si>
  <si>
    <t>办公经费</t>
  </si>
  <si>
    <t>会议费</t>
  </si>
  <si>
    <t>培训费</t>
  </si>
  <si>
    <t>专用材料购置费</t>
  </si>
  <si>
    <t>委托业务费</t>
  </si>
  <si>
    <t>公务接待费</t>
  </si>
  <si>
    <t>因公出国（境）费用</t>
  </si>
  <si>
    <t>公务用车运行维护费</t>
  </si>
  <si>
    <t>维修（护）费</t>
  </si>
  <si>
    <t>其他商品和服务支出</t>
  </si>
  <si>
    <t>房屋建筑物购建</t>
  </si>
  <si>
    <t>基础设施建设</t>
  </si>
  <si>
    <t>公务用车购置</t>
  </si>
  <si>
    <t>土地征迁补偿和安置支出</t>
  </si>
  <si>
    <t>设备购置</t>
  </si>
  <si>
    <t>大型修缮</t>
  </si>
  <si>
    <t>其他资本性支出</t>
  </si>
  <si>
    <t>工资福利支出</t>
  </si>
  <si>
    <t>商品和服务支出</t>
  </si>
  <si>
    <t>其他对事业单位补助</t>
  </si>
  <si>
    <t>资本性支出（一）</t>
  </si>
  <si>
    <t>资本性支出（二）</t>
  </si>
  <si>
    <t>费用补贴</t>
  </si>
  <si>
    <t>利息补贴</t>
  </si>
  <si>
    <t>其他对企业补助</t>
  </si>
  <si>
    <t>对企业资本性支出（一）</t>
  </si>
  <si>
    <t>对企业资本性支出（二）</t>
  </si>
  <si>
    <t>社会福利和救助</t>
  </si>
  <si>
    <t>助学金</t>
  </si>
  <si>
    <t>个人农业生产补贴</t>
  </si>
  <si>
    <t>离退休费</t>
  </si>
  <si>
    <t>其他对个人和家庭补助</t>
  </si>
  <si>
    <t>对社会保险基金补助</t>
  </si>
  <si>
    <t>补充全国社会保障基金</t>
  </si>
  <si>
    <t>国内债务付息</t>
  </si>
  <si>
    <t>国外债务付息</t>
  </si>
  <si>
    <t>国内债务发行费用</t>
  </si>
  <si>
    <t>国外债务发行费用</t>
  </si>
  <si>
    <t>国内债务还本</t>
  </si>
  <si>
    <t>国外债务还本</t>
  </si>
  <si>
    <t>上下级政府间转移性支出</t>
  </si>
  <si>
    <t>援助其他地区支出</t>
  </si>
  <si>
    <t>债务转贷</t>
  </si>
  <si>
    <t>调出资金</t>
  </si>
  <si>
    <t>预备费</t>
  </si>
  <si>
    <t>预留</t>
  </si>
  <si>
    <t>赠与</t>
  </si>
  <si>
    <t>国家赔偿费用支出</t>
  </si>
  <si>
    <t>对民间非营利组织和群众性自治组织补贴</t>
  </si>
  <si>
    <t>其他支出</t>
  </si>
  <si>
    <t>附表1-7</t>
  </si>
  <si>
    <t>2022年度一般公共预算对下税收返还和转移支付预算表（分项目）</t>
  </si>
  <si>
    <t> 单位：万元</t>
  </si>
  <si>
    <t>项目</t>
  </si>
  <si>
    <t>金额</t>
  </si>
  <si>
    <t>一、税收返还</t>
  </si>
  <si>
    <t>1.增值税和消费税税收返还支出</t>
  </si>
  <si>
    <t>2.所得税基数返还支出</t>
  </si>
  <si>
    <t>3.成品油税费改革税收返还支出</t>
  </si>
  <si>
    <t>二、一般性转移支付</t>
  </si>
  <si>
    <t>1.体制补助支出</t>
  </si>
  <si>
    <t>2.均衡性转移支付支出</t>
  </si>
  <si>
    <t>3.革命老区及边疆地区转移支付支出</t>
  </si>
  <si>
    <t>4.县级基本财力保障机制奖补资金支出</t>
  </si>
  <si>
    <t>5.结算补助支出</t>
  </si>
  <si>
    <t>6.成品油税费改革转移支付补助支出</t>
  </si>
  <si>
    <t>7.基层公检法司转移支付支出</t>
  </si>
  <si>
    <t>8.城乡义务教育转移支付支出</t>
  </si>
  <si>
    <t>9.基本养老金转移支付支出</t>
  </si>
  <si>
    <t>10.新型农村合作医疗等转移支付支出</t>
  </si>
  <si>
    <t>11.农村综合改革转移支付支出</t>
  </si>
  <si>
    <t>12.产粮（油）大县奖励资金支出</t>
  </si>
  <si>
    <t>13.重点生态功能区转移支付支出</t>
  </si>
  <si>
    <t>14.固定数额补助支出</t>
  </si>
  <si>
    <t>15.其他一般性转移支付支出</t>
  </si>
  <si>
    <t>三、专项转移支付</t>
  </si>
  <si>
    <t>1.一般公共服务支出</t>
  </si>
  <si>
    <t xml:space="preserve">   其中：××项目  …………</t>
  </si>
  <si>
    <t>2.国防支出</t>
  </si>
  <si>
    <t>3.公共安全支出</t>
  </si>
  <si>
    <t>4.教育支出</t>
  </si>
  <si>
    <t>5.科学技术支出</t>
  </si>
  <si>
    <t>6.文化体育与传媒支出</t>
  </si>
  <si>
    <t>7.社会保障和就业支出</t>
  </si>
  <si>
    <t>8.医疗卫生与计划生育支出</t>
  </si>
  <si>
    <t>9.节能环保支出</t>
  </si>
  <si>
    <t>10.城乡社区支出</t>
  </si>
  <si>
    <t>11.农林水支出</t>
  </si>
  <si>
    <t>12.交通运输支出</t>
  </si>
  <si>
    <t>13.资源勘探信息等支出</t>
  </si>
  <si>
    <t>14.商业服务业等支出</t>
  </si>
  <si>
    <t>15.国土海洋气象等支出</t>
  </si>
  <si>
    <t>16.住房保障支出</t>
  </si>
  <si>
    <t>17.粮油物资储备支出</t>
  </si>
  <si>
    <t>18.国债还本付息支出</t>
  </si>
  <si>
    <t>19.其他支出</t>
  </si>
  <si>
    <t xml:space="preserve">      其中：××项目  …………</t>
  </si>
  <si>
    <t>本区所辖乡镇作为一级预算部门管理，未单独编制政府预算，为此未有一般公共预算对下税收返还和转移支付预算数据。</t>
  </si>
  <si>
    <t>附表1-8</t>
  </si>
  <si>
    <t>2022年度一般公共预算对下税收返还和转移支付预算表（分地区）</t>
  </si>
  <si>
    <t>地    区</t>
  </si>
  <si>
    <t>小计</t>
  </si>
  <si>
    <t>税收返还</t>
  </si>
  <si>
    <t>一般性转移支付</t>
  </si>
  <si>
    <t>专项转移支付</t>
  </si>
  <si>
    <t>罗星街道</t>
  </si>
  <si>
    <t>马尾镇</t>
  </si>
  <si>
    <t>亭江镇</t>
  </si>
  <si>
    <t>琅岐</t>
  </si>
  <si>
    <t>附表1-9</t>
  </si>
  <si>
    <t>2022年度本级一般公共预算“三公”经费支出预算表</t>
  </si>
  <si>
    <t>合计</t>
  </si>
  <si>
    <t>1、因公出国（境）费用</t>
  </si>
  <si>
    <t>2、公务接待费</t>
  </si>
  <si>
    <t>3、公务用车购置及运行费</t>
  </si>
  <si>
    <t>其中：（1）公务用车运行费</t>
  </si>
  <si>
    <t xml:space="preserve">      （2）公务用车购置费</t>
  </si>
  <si>
    <t>备注：</t>
  </si>
  <si>
    <t xml:space="preserve">1.按照党中央、国务院有关文件及部门预算管理有关规定，“三公”经费包括因公出国（境）费、公务用车购置及运行费和公务接待费。（1）因公出国（境）费，指单位工作人员公务出国（境）的国际旅费、国外城市间交通费、住宿费、伙食费、培训费、公杂费等支出。（2）公务用车购置及运行费，指单位公务用车购置费(含车辆购置税、牌照费)及燃料费、维修费、过桥过路费、保险费、安全奖励费用等支出，公务用车指车改后单位按规定保留的用于履行公务的机动车辆，包括领导干部用车、一般公务用车和执法执勤用车等。（3）公务接待费，指单位按规定开支的各类公务接待（含外宾接待）费用。     </t>
  </si>
  <si>
    <t>附表1-10</t>
  </si>
  <si>
    <t>2022年度政府性基金收入预算表</t>
  </si>
  <si>
    <t>项      目</t>
  </si>
  <si>
    <t>非税收入</t>
  </si>
  <si>
    <t xml:space="preserve">   政府性基金收入</t>
  </si>
  <si>
    <t xml:space="preserve">      港口建设费收入</t>
  </si>
  <si>
    <t xml:space="preserve">      国家电影事业发展专项资金收入</t>
  </si>
  <si>
    <t xml:space="preserve">      国有土地收益基金收入</t>
  </si>
  <si>
    <t xml:space="preserve">      农业土地开发资金收入</t>
  </si>
  <si>
    <t xml:space="preserve">      国有土地使用权出让收入</t>
  </si>
  <si>
    <t xml:space="preserve">      大中型水库库区基金收入</t>
  </si>
  <si>
    <t xml:space="preserve">      彩票公益金收入</t>
  </si>
  <si>
    <t xml:space="preserve">      城市基础设施配套费收入</t>
  </si>
  <si>
    <t xml:space="preserve">      小型水库移民扶助基金收入</t>
  </si>
  <si>
    <t xml:space="preserve">      国家重大水利工程建设基金收入</t>
  </si>
  <si>
    <t xml:space="preserve">      污水处理费收入</t>
  </si>
  <si>
    <t xml:space="preserve">      彩票发行机构和彩票销售机构的业务费用</t>
  </si>
  <si>
    <t xml:space="preserve">      其他政府性基金收入</t>
  </si>
  <si>
    <t>本年收入小计</t>
  </si>
  <si>
    <t>债务收入</t>
  </si>
  <si>
    <t>转移性收入</t>
  </si>
  <si>
    <t xml:space="preserve">      上级补助收入</t>
  </si>
  <si>
    <t xml:space="preserve">      下级上解收入</t>
  </si>
  <si>
    <t xml:space="preserve">      上年结余收入</t>
  </si>
  <si>
    <t xml:space="preserve">      调入资金</t>
  </si>
  <si>
    <t xml:space="preserve">      债务转贷收入 </t>
  </si>
  <si>
    <t>附表1-11</t>
  </si>
  <si>
    <t>2022年度政府性基金支出预算表</t>
  </si>
  <si>
    <t>一、文化体育与传媒支出</t>
  </si>
  <si>
    <t>二、社会保障和就业支出</t>
  </si>
  <si>
    <t>三、节能环保支出</t>
  </si>
  <si>
    <t>四、城乡社区支出</t>
  </si>
  <si>
    <t>五、农林水支出</t>
  </si>
  <si>
    <t>六、交通运输支出</t>
  </si>
  <si>
    <t>七、资源勘探信息等支出</t>
  </si>
  <si>
    <t>八、商业服务业等支出</t>
  </si>
  <si>
    <t>九、其他支出</t>
  </si>
  <si>
    <t>十、债务付息支出</t>
  </si>
  <si>
    <t>十一、债务发行费用支出</t>
  </si>
  <si>
    <t>本年支出小计</t>
  </si>
  <si>
    <t>补助下级支出</t>
  </si>
  <si>
    <t>上解上级支出</t>
  </si>
  <si>
    <t xml:space="preserve">债务转贷支出 </t>
  </si>
  <si>
    <t>年终结余</t>
  </si>
  <si>
    <t>附表1-12</t>
  </si>
  <si>
    <t>2022年度本级政府性基金收入预算表</t>
  </si>
  <si>
    <t>附表1-13</t>
  </si>
  <si>
    <t>2022年度本级政府性基金支出预算表</t>
  </si>
  <si>
    <t>一、文化旅游体育与传媒支出</t>
  </si>
  <si>
    <t xml:space="preserve">    国家电影事业发展专项资金安排的支出</t>
  </si>
  <si>
    <t xml:space="preserve">    旅游发展基金支出</t>
  </si>
  <si>
    <t xml:space="preserve">    大中型水库移民后期扶持基金支出</t>
  </si>
  <si>
    <t xml:space="preserve">    小型水库移民扶助基金安排的支出</t>
  </si>
  <si>
    <t xml:space="preserve">    小型水库移民扶助基金及对应专项债务收入安排的支出</t>
  </si>
  <si>
    <t>三、城乡社区支出</t>
  </si>
  <si>
    <t xml:space="preserve">    国有土地使用权出让收入安排的支出</t>
  </si>
  <si>
    <t xml:space="preserve">    城市公用事业附加及对应专项债务收入安排的支出</t>
  </si>
  <si>
    <t xml:space="preserve">    农业土地开发资金安排的支出</t>
  </si>
  <si>
    <t xml:space="preserve">    新增建设用地土地有偿使用费及对应专项债务收入安排的支出</t>
  </si>
  <si>
    <t xml:space="preserve">    城市基础设施配套费安排的支出</t>
  </si>
  <si>
    <t xml:space="preserve">    污水处理费及安排的支出</t>
  </si>
  <si>
    <t xml:space="preserve">    土地储备对应专项债务收入安排的支出</t>
  </si>
  <si>
    <t xml:space="preserve">    棚户区改造对应专项债务收入安排的支出</t>
  </si>
  <si>
    <t xml:space="preserve">    城市基础设施配套费对应专项债务收入安排的支出</t>
  </si>
  <si>
    <t xml:space="preserve">    污水处理费对应专项债务收入安排的支出</t>
  </si>
  <si>
    <t>四、其他支出</t>
  </si>
  <si>
    <t xml:space="preserve">    其他政府性基金及对应专项债务收入安排的支出</t>
  </si>
  <si>
    <t xml:space="preserve">    彩票发行销售机构业务费安排的支出</t>
  </si>
  <si>
    <t xml:space="preserve">    彩票公益金安排的支出</t>
  </si>
  <si>
    <t>五、债务付息支出</t>
  </si>
  <si>
    <t xml:space="preserve">    地方政府专项债务付息支出</t>
  </si>
  <si>
    <t>六、债务发行费用支出</t>
  </si>
  <si>
    <t xml:space="preserve">    地方政府专项债务发行费用支出</t>
  </si>
  <si>
    <t>附表1-14</t>
  </si>
  <si>
    <t>2022年度政府性基金转移支付预算表</t>
  </si>
  <si>
    <t>备注：未独立编制乡镇级政府预算的县（市、区）请表述：本县（市、区）所辖乡镇作为一级预算部门管理，未单独编制政府预算，为此未有政府性基金对下税收返还和转移支付预算数据。</t>
  </si>
  <si>
    <t>附表1-15</t>
  </si>
  <si>
    <t>2022年度国有资本经营收入预算表</t>
  </si>
  <si>
    <t>一、利润收入</t>
  </si>
  <si>
    <t>二、股利、股息收入</t>
  </si>
  <si>
    <t>三、产权转让收入</t>
  </si>
  <si>
    <t>四、清算收入</t>
  </si>
  <si>
    <t>五、其他国有资本经营预算收入</t>
  </si>
  <si>
    <t xml:space="preserve">    国有资本经营预算转移支付收入</t>
  </si>
  <si>
    <t xml:space="preserve">    上年结转收入</t>
  </si>
  <si>
    <t>附表1-16</t>
  </si>
  <si>
    <t>2022年度国有资本经营支出预算表</t>
  </si>
  <si>
    <t>一、解决历史遗留问题及改革成本支出</t>
  </si>
  <si>
    <t>二、国有企业资本金注入</t>
  </si>
  <si>
    <t>三、国有企业政策性补贴</t>
  </si>
  <si>
    <t>四、金融国有资本经营预算支出</t>
  </si>
  <si>
    <t>五、其他国有资本经营预算支出</t>
  </si>
  <si>
    <t xml:space="preserve">    国有资本经营预算转移支付支出</t>
  </si>
  <si>
    <t xml:space="preserve">    调出资金</t>
  </si>
  <si>
    <t xml:space="preserve">    年终结转</t>
  </si>
  <si>
    <t>附表1-17</t>
  </si>
  <si>
    <t>2022年度本级国有资本经营收入预算表</t>
  </si>
  <si>
    <t xml:space="preserve">    贸易企业利润收入</t>
  </si>
  <si>
    <t xml:space="preserve">    建筑施工企业利润收入</t>
  </si>
  <si>
    <t xml:space="preserve">    房地产企业利润收入</t>
  </si>
  <si>
    <t xml:space="preserve">    其他国有资本经营预算企业利润收入</t>
  </si>
  <si>
    <t xml:space="preserve">  其中：国有控股公司股利、股息收入</t>
  </si>
  <si>
    <t xml:space="preserve"> 国有参股公司股利、股息收入</t>
  </si>
  <si>
    <t xml:space="preserve"> 金融企业股利、股息收入</t>
  </si>
  <si>
    <t xml:space="preserve"> 其他国有企业股利、股息收入</t>
  </si>
  <si>
    <t>附表1-18</t>
  </si>
  <si>
    <t>2022年度本级国有资本经营支出预算表</t>
  </si>
  <si>
    <t xml:space="preserve"> 其中：厂办大集体改革支出</t>
  </si>
  <si>
    <t>“三供一业”移交补助支出</t>
  </si>
  <si>
    <t>国有企业办职教幼教补助支出</t>
  </si>
  <si>
    <t>国有企业办公共服务机构移交补助支出</t>
  </si>
  <si>
    <t>国有企业退休人员社会化管理补助支出</t>
  </si>
  <si>
    <t>国有企业棚户区改造支出</t>
  </si>
  <si>
    <t>国有企业改革成本支出</t>
  </si>
  <si>
    <t>离休干部医药补助支出</t>
  </si>
  <si>
    <t>其他解决历史遗留问题及改革成本支出</t>
  </si>
  <si>
    <t xml:space="preserve"> 其中：国有经济结构调整支出</t>
  </si>
  <si>
    <t>公益性设施投资支出</t>
  </si>
  <si>
    <t>前瞻性战略性产业发展支出</t>
  </si>
  <si>
    <t>生态环境保护支出</t>
  </si>
  <si>
    <t>支持科技进步支出</t>
  </si>
  <si>
    <t>保障国有经济安全支出</t>
  </si>
  <si>
    <t>对外投资合作支出</t>
  </si>
  <si>
    <t>其他国有企业资本金注入</t>
  </si>
  <si>
    <t xml:space="preserve"> 其中：国有企业政策性补贴</t>
  </si>
  <si>
    <t xml:space="preserve"> 其中：资本性支出</t>
  </si>
  <si>
    <t xml:space="preserve">       改革性支出</t>
  </si>
  <si>
    <t xml:space="preserve">       其他金融国有资本经营预算支出</t>
  </si>
  <si>
    <t>本年支出合计</t>
  </si>
  <si>
    <t>附表1-19</t>
  </si>
  <si>
    <t>2022年度社会保险基金预算收入表</t>
  </si>
  <si>
    <t>一、企业职工基本养老保险基金收入</t>
  </si>
  <si>
    <t>二、城乡居民基本养老保险基金收入</t>
  </si>
  <si>
    <t>三、机关事业单位基本养老保险基金收入</t>
  </si>
  <si>
    <t>四、职工基本医疗保险基金收入</t>
  </si>
  <si>
    <t>五、居民基本医疗保险基金收入</t>
  </si>
  <si>
    <t>六、工伤保险基金收入</t>
  </si>
  <si>
    <t>七、失业保险基金收入</t>
  </si>
  <si>
    <t>八、生育保险基金收入</t>
  </si>
  <si>
    <t>合    计</t>
  </si>
  <si>
    <t>附表1-20</t>
  </si>
  <si>
    <t>2022年度社会保险基金预算支出表</t>
  </si>
  <si>
    <t>一、企业职工基本养老保险基金支出</t>
  </si>
  <si>
    <t>二、城乡居民基本养老保险基金支出</t>
  </si>
  <si>
    <t>三、机关事业单位基本养老保险基金支出</t>
  </si>
  <si>
    <t>四、职工基本医疗保险基金支出</t>
  </si>
  <si>
    <t>五、居民基本医疗保险基金支出</t>
  </si>
  <si>
    <t>六、工伤保险基金支出</t>
  </si>
  <si>
    <t>七、失业保险基金支出</t>
  </si>
  <si>
    <t>八、生育保险基金支出</t>
  </si>
  <si>
    <t>附表1-21</t>
  </si>
  <si>
    <t>2022年度本级社会保险基金预算收入表</t>
  </si>
  <si>
    <t>项　目</t>
  </si>
  <si>
    <t xml:space="preserve">    其中：保险费收入</t>
  </si>
  <si>
    <t xml:space="preserve">          财政补贴收入</t>
  </si>
  <si>
    <t xml:space="preserve">          利息收入</t>
  </si>
  <si>
    <t xml:space="preserve">          其他收入</t>
  </si>
  <si>
    <t xml:space="preserve">          动用上年结余收入</t>
  </si>
  <si>
    <t xml:space="preserve"> (一) 城乡居民基本医疗保险基金收入</t>
  </si>
  <si>
    <t>(二) 新型农村合作医疗基金收入</t>
  </si>
  <si>
    <t xml:space="preserve"> (三) 城镇居民基本医疗保险基金收入</t>
  </si>
  <si>
    <r>
      <rPr>
        <sz val="11"/>
        <color indexed="8"/>
        <rFont val="Times New Roman"/>
        <family val="1"/>
      </rPr>
      <t xml:space="preserve">       </t>
    </r>
    <r>
      <rPr>
        <sz val="11"/>
        <color indexed="8"/>
        <rFont val="宋体"/>
        <family val="0"/>
      </rPr>
      <t>其中：保险费收入</t>
    </r>
  </si>
  <si>
    <r>
      <rPr>
        <sz val="11"/>
        <color indexed="8"/>
        <rFont val="Times New Roman"/>
        <family val="1"/>
      </rPr>
      <t xml:space="preserve">                  </t>
    </r>
    <r>
      <rPr>
        <sz val="11"/>
        <color indexed="8"/>
        <rFont val="宋体"/>
        <family val="0"/>
      </rPr>
      <t>财政补贴收入</t>
    </r>
  </si>
  <si>
    <r>
      <rPr>
        <sz val="11"/>
        <color indexed="8"/>
        <rFont val="Times New Roman"/>
        <family val="1"/>
      </rPr>
      <t xml:space="preserve">                  </t>
    </r>
    <r>
      <rPr>
        <sz val="11"/>
        <color indexed="8"/>
        <rFont val="宋体"/>
        <family val="0"/>
      </rPr>
      <t>利息收入</t>
    </r>
  </si>
  <si>
    <t>附表1-22</t>
  </si>
  <si>
    <t>2022年度本级社会保险基金预算支出表</t>
  </si>
  <si>
    <t xml:space="preserve">    其中：基本养老金</t>
  </si>
  <si>
    <t xml:space="preserve">          医疗补助金</t>
  </si>
  <si>
    <t xml:space="preserve">          丧葬抚恤补助</t>
  </si>
  <si>
    <t xml:space="preserve">          其他企业职工基本养老保险基金支出</t>
  </si>
  <si>
    <t xml:space="preserve">    其中：基础养老金支出</t>
  </si>
  <si>
    <t xml:space="preserve">          个人账户养老金支出</t>
  </si>
  <si>
    <t xml:space="preserve">          丧葬抚恤补助支出</t>
  </si>
  <si>
    <t xml:space="preserve">          其他城乡居民基本养老保险基金支出</t>
  </si>
  <si>
    <t xml:space="preserve">    其中：基本养老金支出</t>
  </si>
  <si>
    <t xml:space="preserve">          其他机关事业单位基本养老保险基金支出</t>
  </si>
  <si>
    <t xml:space="preserve">    其中：职工基本医疗保险统筹基金</t>
  </si>
  <si>
    <t xml:space="preserve">          职工医疗保险个人账户基金</t>
  </si>
  <si>
    <t xml:space="preserve">          其他职工基本医疗保险基金支出</t>
  </si>
  <si>
    <t xml:space="preserve"> (一) 城乡居民基本医疗保险基金支出</t>
  </si>
  <si>
    <t xml:space="preserve">    其中：城乡居民基本医疗保险基金医疗待遇支出</t>
  </si>
  <si>
    <t xml:space="preserve">          大病医疗保险支出</t>
  </si>
  <si>
    <t xml:space="preserve">          其他城乡居民基本医疗保险基金支出</t>
  </si>
  <si>
    <t>(二) 新型农村合作医疗基金支出</t>
  </si>
  <si>
    <t xml:space="preserve">     其中：新型农村合作医疗基金医疗待遇支出</t>
  </si>
  <si>
    <t xml:space="preserve">           大病医疗保险支出</t>
  </si>
  <si>
    <t xml:space="preserve">           其他新型农村合作医疗基金支出</t>
  </si>
  <si>
    <t xml:space="preserve"> (三) 城镇居民基本医疗保险基金支出</t>
  </si>
  <si>
    <t xml:space="preserve">     其中：城镇居民基本医疗保险基金医疗待遇支出</t>
  </si>
  <si>
    <t xml:space="preserve">           其他城镇居民基本医疗保险基金支出</t>
  </si>
  <si>
    <t xml:space="preserve">    其中：工伤保险待遇支出</t>
  </si>
  <si>
    <t xml:space="preserve">          劳动能力鉴定支出</t>
  </si>
  <si>
    <t xml:space="preserve">          工伤预防费用支出</t>
  </si>
  <si>
    <t xml:space="preserve">          其他工伤保险基金支出</t>
  </si>
  <si>
    <t xml:space="preserve">    其中：失业保险金</t>
  </si>
  <si>
    <t xml:space="preserve">          医疗保险费</t>
  </si>
  <si>
    <t xml:space="preserve">          职业培训和职业介绍补贴</t>
  </si>
  <si>
    <t xml:space="preserve">          其他失业保险基金支出</t>
  </si>
  <si>
    <t xml:space="preserve">    其中：生育医疗费用支出</t>
  </si>
  <si>
    <t xml:space="preserve">          生育津贴支出</t>
  </si>
  <si>
    <t xml:space="preserve">          其他生育保险基金支出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</si>
</sst>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0.00_ ;[Red]\-0.00\ "/>
    <numFmt numFmtId="178" formatCode="0.0"/>
    <numFmt numFmtId="179" formatCode="0.0%"/>
    <numFmt numFmtId="180" formatCode="#,##0_ "/>
    <numFmt numFmtId="181" formatCode="#,##0_);[Red]\(#,##0\)"/>
    <numFmt numFmtId="182" formatCode="0_ "/>
  </numFmts>
  <fonts count="73">
    <font>
      <sz val="12"/>
      <name val="宋体"/>
      <family val="0"/>
    </font>
    <font>
      <sz val="16"/>
      <color indexed="8"/>
      <name val="方正小标宋_GBK"/>
      <family val="0"/>
    </font>
    <font>
      <sz val="12"/>
      <color indexed="9"/>
      <name val="宋体"/>
      <family val="0"/>
    </font>
    <font>
      <sz val="11"/>
      <color indexed="8"/>
      <name val="黑体"/>
      <family val="3"/>
    </font>
    <font>
      <b/>
      <sz val="11"/>
      <name val="宋体"/>
      <family val="0"/>
    </font>
    <font>
      <b/>
      <sz val="11"/>
      <color indexed="8"/>
      <name val="宋体"/>
      <family val="0"/>
    </font>
    <font>
      <sz val="11"/>
      <name val="宋体"/>
      <family val="0"/>
    </font>
    <font>
      <sz val="11"/>
      <color indexed="8"/>
      <name val="Times New Roman"/>
      <family val="1"/>
    </font>
    <font>
      <sz val="11"/>
      <color indexed="8"/>
      <name val="宋体"/>
      <family val="0"/>
    </font>
    <font>
      <b/>
      <sz val="12"/>
      <name val="宋体"/>
      <family val="0"/>
    </font>
    <font>
      <sz val="16"/>
      <name val="方正小标宋_GBK"/>
      <family val="0"/>
    </font>
    <font>
      <sz val="10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2"/>
      <name val="华文楷体"/>
      <family val="0"/>
    </font>
    <font>
      <sz val="11"/>
      <name val="华文楷体"/>
      <family val="0"/>
    </font>
    <font>
      <sz val="11"/>
      <name val="楷体"/>
      <family val="3"/>
    </font>
    <font>
      <b/>
      <sz val="11"/>
      <color indexed="8"/>
      <name val="楷体"/>
      <family val="3"/>
    </font>
    <font>
      <sz val="9"/>
      <color indexed="8"/>
      <name val="宋体"/>
      <family val="0"/>
    </font>
    <font>
      <sz val="11"/>
      <color indexed="8"/>
      <name val="楷体"/>
      <family val="3"/>
    </font>
    <font>
      <sz val="9"/>
      <color indexed="8"/>
      <name val="楷体"/>
      <family val="3"/>
    </font>
    <font>
      <sz val="9"/>
      <name val="宋体"/>
      <family val="0"/>
    </font>
    <font>
      <sz val="11"/>
      <color indexed="8"/>
      <name val="华文楷体"/>
      <family val="0"/>
    </font>
    <font>
      <sz val="12"/>
      <name val="黑体"/>
      <family val="3"/>
    </font>
    <font>
      <b/>
      <sz val="10"/>
      <name val="宋体"/>
      <family val="0"/>
    </font>
    <font>
      <sz val="11"/>
      <name val="黑体"/>
      <family val="3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sz val="10"/>
      <name val="Arial"/>
      <family val="2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0"/>
      <color indexed="8"/>
      <name val="Arial"/>
      <family val="2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name val="Calibri Light"/>
      <family val="0"/>
    </font>
    <font>
      <sz val="11"/>
      <name val="Calibri"/>
      <family val="0"/>
    </font>
    <font>
      <sz val="10"/>
      <name val="Calibri"/>
      <family val="0"/>
    </font>
    <font>
      <b/>
      <sz val="11"/>
      <color indexed="8"/>
      <name val="Calibri"/>
      <family val="0"/>
    </font>
    <font>
      <b/>
      <sz val="11"/>
      <name val="Calibri"/>
      <family val="0"/>
    </font>
    <font>
      <b/>
      <sz val="12"/>
      <color indexed="8"/>
      <name val="Calibri"/>
      <family val="0"/>
    </font>
    <font>
      <sz val="16"/>
      <color theme="1"/>
      <name val="方正小标宋_GBK"/>
      <family val="0"/>
    </font>
    <font>
      <sz val="11"/>
      <name val="Calibri Light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/>
    </border>
  </borders>
  <cellStyleXfs count="9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45" fillId="0" borderId="0" applyFont="0" applyFill="0" applyBorder="0" applyAlignment="0" applyProtection="0"/>
    <xf numFmtId="0" fontId="46" fillId="2" borderId="0" applyNumberFormat="0" applyBorder="0" applyAlignment="0" applyProtection="0"/>
    <xf numFmtId="0" fontId="47" fillId="3" borderId="1" applyNumberFormat="0" applyAlignment="0" applyProtection="0"/>
    <xf numFmtId="44" fontId="45" fillId="0" borderId="0" applyFont="0" applyFill="0" applyBorder="0" applyAlignment="0" applyProtection="0"/>
    <xf numFmtId="41" fontId="45" fillId="0" borderId="0" applyFont="0" applyFill="0" applyBorder="0" applyAlignment="0" applyProtection="0"/>
    <xf numFmtId="0" fontId="46" fillId="4" borderId="0" applyNumberFormat="0" applyBorder="0" applyAlignment="0" applyProtection="0"/>
    <xf numFmtId="0" fontId="48" fillId="5" borderId="0" applyNumberFormat="0" applyBorder="0" applyAlignment="0" applyProtection="0"/>
    <xf numFmtId="43" fontId="45" fillId="0" borderId="0" applyFont="0" applyFill="0" applyBorder="0" applyAlignment="0" applyProtection="0"/>
    <xf numFmtId="0" fontId="49" fillId="6" borderId="0" applyNumberFormat="0" applyBorder="0" applyAlignment="0" applyProtection="0"/>
    <xf numFmtId="0" fontId="50" fillId="0" borderId="0" applyNumberFormat="0" applyFill="0" applyBorder="0" applyAlignment="0" applyProtection="0"/>
    <xf numFmtId="9" fontId="45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45" fillId="7" borderId="2" applyNumberFormat="0" applyFont="0" applyAlignment="0" applyProtection="0"/>
    <xf numFmtId="0" fontId="49" fillId="8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40" fillId="0" borderId="0">
      <alignment/>
      <protection/>
    </xf>
    <xf numFmtId="0" fontId="56" fillId="0" borderId="3" applyNumberFormat="0" applyFill="0" applyAlignment="0" applyProtection="0"/>
    <xf numFmtId="0" fontId="40" fillId="0" borderId="0">
      <alignment/>
      <protection/>
    </xf>
    <xf numFmtId="0" fontId="57" fillId="0" borderId="3" applyNumberFormat="0" applyFill="0" applyAlignment="0" applyProtection="0"/>
    <xf numFmtId="9" fontId="0" fillId="0" borderId="0" applyFont="0" applyFill="0" applyBorder="0" applyAlignment="0" applyProtection="0"/>
    <xf numFmtId="0" fontId="49" fillId="9" borderId="0" applyNumberFormat="0" applyBorder="0" applyAlignment="0" applyProtection="0"/>
    <xf numFmtId="0" fontId="52" fillId="0" borderId="4" applyNumberFormat="0" applyFill="0" applyAlignment="0" applyProtection="0"/>
    <xf numFmtId="0" fontId="49" fillId="10" borderId="0" applyNumberFormat="0" applyBorder="0" applyAlignment="0" applyProtection="0"/>
    <xf numFmtId="0" fontId="58" fillId="11" borderId="5" applyNumberFormat="0" applyAlignment="0" applyProtection="0"/>
    <xf numFmtId="0" fontId="59" fillId="11" borderId="1" applyNumberFormat="0" applyAlignment="0" applyProtection="0"/>
    <xf numFmtId="0" fontId="60" fillId="12" borderId="6" applyNumberFormat="0" applyAlignment="0" applyProtection="0"/>
    <xf numFmtId="0" fontId="46" fillId="13" borderId="0" applyNumberFormat="0" applyBorder="0" applyAlignment="0" applyProtection="0"/>
    <xf numFmtId="0" fontId="49" fillId="14" borderId="0" applyNumberFormat="0" applyBorder="0" applyAlignment="0" applyProtection="0"/>
    <xf numFmtId="0" fontId="61" fillId="0" borderId="7" applyNumberFormat="0" applyFill="0" applyAlignment="0" applyProtection="0"/>
    <xf numFmtId="0" fontId="44" fillId="0" borderId="0">
      <alignment/>
      <protection/>
    </xf>
    <xf numFmtId="0" fontId="62" fillId="0" borderId="8" applyNumberFormat="0" applyFill="0" applyAlignment="0" applyProtection="0"/>
    <xf numFmtId="0" fontId="63" fillId="15" borderId="0" applyNumberFormat="0" applyBorder="0" applyAlignment="0" applyProtection="0"/>
    <xf numFmtId="0" fontId="64" fillId="16" borderId="0" applyNumberFormat="0" applyBorder="0" applyAlignment="0" applyProtection="0"/>
    <xf numFmtId="0" fontId="0" fillId="0" borderId="0">
      <alignment/>
      <protection/>
    </xf>
    <xf numFmtId="0" fontId="46" fillId="17" borderId="0" applyNumberFormat="0" applyBorder="0" applyAlignment="0" applyProtection="0"/>
    <xf numFmtId="0" fontId="49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18" fillId="0" borderId="0">
      <alignment vertical="center"/>
      <protection/>
    </xf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0" fillId="0" borderId="0">
      <alignment vertical="center"/>
      <protection/>
    </xf>
    <xf numFmtId="0" fontId="49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9" fillId="24" borderId="0" applyNumberFormat="0" applyBorder="0" applyAlignment="0" applyProtection="0"/>
    <xf numFmtId="0" fontId="0" fillId="0" borderId="0">
      <alignment/>
      <protection/>
    </xf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0" fillId="0" borderId="0">
      <alignment/>
      <protection/>
    </xf>
    <xf numFmtId="0" fontId="49" fillId="27" borderId="0" applyNumberFormat="0" applyBorder="0" applyAlignment="0" applyProtection="0"/>
    <xf numFmtId="0" fontId="46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8" fillId="0" borderId="0">
      <alignment vertical="center"/>
      <protection/>
    </xf>
    <xf numFmtId="0" fontId="46" fillId="31" borderId="0" applyNumberFormat="0" applyBorder="0" applyAlignment="0" applyProtection="0"/>
    <xf numFmtId="0" fontId="49" fillId="32" borderId="0" applyNumberFormat="0" applyBorder="0" applyAlignment="0" applyProtection="0"/>
    <xf numFmtId="0" fontId="18" fillId="0" borderId="0">
      <alignment vertical="center"/>
      <protection/>
    </xf>
    <xf numFmtId="0" fontId="4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0" fillId="0" borderId="0">
      <alignment/>
      <protection/>
    </xf>
    <xf numFmtId="0" fontId="4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0" fillId="0" borderId="0">
      <alignment/>
      <protection/>
    </xf>
    <xf numFmtId="0" fontId="40" fillId="0" borderId="0">
      <alignment/>
      <protection/>
    </xf>
    <xf numFmtId="9" fontId="0" fillId="0" borderId="0" applyFont="0" applyFill="0" applyBorder="0" applyAlignment="0" applyProtection="0"/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</cellStyleXfs>
  <cellXfs count="217">
    <xf numFmtId="0" fontId="0" fillId="0" borderId="0" xfId="0" applyAlignment="1">
      <alignment vertical="center"/>
    </xf>
    <xf numFmtId="0" fontId="0" fillId="0" borderId="0" xfId="83" applyAlignment="1">
      <alignment/>
      <protection/>
    </xf>
    <xf numFmtId="0" fontId="0" fillId="0" borderId="0" xfId="83" applyFill="1" applyAlignment="1">
      <alignment/>
      <protection/>
    </xf>
    <xf numFmtId="0" fontId="1" fillId="0" borderId="0" xfId="83" applyNumberFormat="1" applyFont="1" applyFill="1" applyBorder="1" applyAlignment="1" applyProtection="1">
      <alignment horizontal="center" vertical="center"/>
      <protection/>
    </xf>
    <xf numFmtId="0" fontId="0" fillId="0" borderId="0" xfId="83" applyNumberFormat="1" applyFont="1" applyFill="1" applyBorder="1" applyAlignment="1" applyProtection="1">
      <alignment/>
      <protection/>
    </xf>
    <xf numFmtId="0" fontId="2" fillId="0" borderId="0" xfId="82" applyFont="1">
      <alignment vertical="center"/>
      <protection/>
    </xf>
    <xf numFmtId="0" fontId="0" fillId="0" borderId="0" xfId="82">
      <alignment vertical="center"/>
      <protection/>
    </xf>
    <xf numFmtId="176" fontId="0" fillId="0" borderId="0" xfId="82" applyNumberFormat="1" applyAlignment="1">
      <alignment horizontal="right" vertical="center"/>
      <protection/>
    </xf>
    <xf numFmtId="0" fontId="3" fillId="0" borderId="9" xfId="83" applyNumberFormat="1" applyFont="1" applyFill="1" applyBorder="1" applyAlignment="1" applyProtection="1">
      <alignment horizontal="center" vertical="center" wrapText="1"/>
      <protection/>
    </xf>
    <xf numFmtId="176" fontId="4" fillId="0" borderId="9" xfId="82" applyNumberFormat="1" applyFont="1" applyBorder="1" applyAlignment="1">
      <alignment horizontal="center" vertical="center" wrapText="1"/>
      <protection/>
    </xf>
    <xf numFmtId="0" fontId="65" fillId="0" borderId="9" xfId="0" applyFont="1" applyBorder="1" applyAlignment="1">
      <alignment horizontal="center" vertical="center" wrapText="1"/>
    </xf>
    <xf numFmtId="0" fontId="5" fillId="0" borderId="9" xfId="83" applyNumberFormat="1" applyFont="1" applyFill="1" applyBorder="1" applyAlignment="1" applyProtection="1">
      <alignment horizontal="left" vertical="center" wrapText="1"/>
      <protection/>
    </xf>
    <xf numFmtId="177" fontId="5" fillId="0" borderId="9" xfId="83" applyNumberFormat="1" applyFont="1" applyFill="1" applyBorder="1" applyAlignment="1" applyProtection="1">
      <alignment vertical="center" wrapText="1"/>
      <protection/>
    </xf>
    <xf numFmtId="178" fontId="4" fillId="0" borderId="9" xfId="86" applyNumberFormat="1" applyFont="1" applyFill="1" applyBorder="1" applyAlignment="1" applyProtection="1">
      <alignment vertical="center" wrapText="1"/>
      <protection/>
    </xf>
    <xf numFmtId="49" fontId="6" fillId="0" borderId="9" xfId="85" applyNumberFormat="1" applyFont="1" applyBorder="1" applyAlignment="1">
      <alignment vertical="center"/>
      <protection/>
    </xf>
    <xf numFmtId="3" fontId="6" fillId="0" borderId="9" xfId="0" applyNumberFormat="1" applyFont="1" applyBorder="1" applyAlignment="1">
      <alignment horizontal="center" vertical="center"/>
    </xf>
    <xf numFmtId="10" fontId="66" fillId="0" borderId="9" xfId="0" applyNumberFormat="1" applyFont="1" applyBorder="1" applyAlignment="1">
      <alignment horizontal="center" vertical="center" wrapText="1"/>
    </xf>
    <xf numFmtId="49" fontId="6" fillId="0" borderId="9" xfId="90" applyNumberFormat="1" applyFont="1" applyBorder="1" applyAlignment="1">
      <alignment vertical="center"/>
      <protection/>
    </xf>
    <xf numFmtId="0" fontId="6" fillId="0" borderId="9" xfId="83" applyFont="1" applyFill="1" applyBorder="1" applyAlignment="1">
      <alignment vertical="center"/>
      <protection/>
    </xf>
    <xf numFmtId="0" fontId="6" fillId="0" borderId="9" xfId="83" applyFont="1" applyBorder="1" applyAlignment="1">
      <alignment vertical="center"/>
      <protection/>
    </xf>
    <xf numFmtId="49" fontId="6" fillId="0" borderId="9" xfId="80" applyNumberFormat="1" applyFont="1" applyBorder="1" applyAlignment="1">
      <alignment vertical="center"/>
      <protection/>
    </xf>
    <xf numFmtId="49" fontId="6" fillId="0" borderId="9" xfId="88" applyNumberFormat="1" applyFont="1" applyBorder="1" applyAlignment="1">
      <alignment vertical="center"/>
      <protection/>
    </xf>
    <xf numFmtId="0" fontId="7" fillId="0" borderId="9" xfId="83" applyNumberFormat="1" applyFont="1" applyFill="1" applyBorder="1" applyAlignment="1" applyProtection="1">
      <alignment horizontal="left" vertical="center" wrapText="1"/>
      <protection/>
    </xf>
    <xf numFmtId="49" fontId="6" fillId="0" borderId="9" xfId="76" applyNumberFormat="1" applyFont="1" applyBorder="1" applyAlignment="1">
      <alignment vertical="center"/>
      <protection/>
    </xf>
    <xf numFmtId="0" fontId="8" fillId="0" borderId="9" xfId="83" applyNumberFormat="1" applyFont="1" applyFill="1" applyBorder="1" applyAlignment="1" applyProtection="1">
      <alignment horizontal="left" vertical="center" wrapText="1"/>
      <protection/>
    </xf>
    <xf numFmtId="49" fontId="6" fillId="0" borderId="9" xfId="91" applyNumberFormat="1" applyFont="1" applyBorder="1" applyAlignment="1">
      <alignment vertical="center"/>
      <protection/>
    </xf>
    <xf numFmtId="49" fontId="6" fillId="0" borderId="9" xfId="84" applyNumberFormat="1" applyFont="1" applyBorder="1" applyAlignment="1">
      <alignment vertical="center"/>
      <protection/>
    </xf>
    <xf numFmtId="49" fontId="6" fillId="0" borderId="9" xfId="89" applyNumberFormat="1" applyFont="1" applyBorder="1" applyAlignment="1">
      <alignment vertical="center"/>
      <protection/>
    </xf>
    <xf numFmtId="49" fontId="6" fillId="0" borderId="9" xfId="87" applyNumberFormat="1" applyFont="1" applyBorder="1" applyAlignment="1">
      <alignment vertical="center"/>
      <protection/>
    </xf>
    <xf numFmtId="49" fontId="6" fillId="0" borderId="9" xfId="92" applyNumberFormat="1" applyFont="1" applyBorder="1" applyAlignment="1">
      <alignment vertical="center"/>
      <protection/>
    </xf>
    <xf numFmtId="49" fontId="6" fillId="33" borderId="9" xfId="85" applyNumberFormat="1" applyFont="1" applyFill="1" applyBorder="1" applyAlignment="1">
      <alignment vertical="center"/>
      <protection/>
    </xf>
    <xf numFmtId="0" fontId="6" fillId="0" borderId="9" xfId="82" applyFont="1" applyBorder="1" applyAlignment="1">
      <alignment horizontal="center" vertical="center"/>
      <protection/>
    </xf>
    <xf numFmtId="0" fontId="8" fillId="33" borderId="9" xfId="83" applyNumberFormat="1" applyFont="1" applyFill="1" applyBorder="1" applyAlignment="1" applyProtection="1">
      <alignment horizontal="left" vertical="center" wrapText="1"/>
      <protection/>
    </xf>
    <xf numFmtId="0" fontId="0" fillId="0" borderId="9" xfId="83" applyFill="1" applyBorder="1" applyAlignment="1">
      <alignment vertical="center"/>
      <protection/>
    </xf>
    <xf numFmtId="0" fontId="0" fillId="0" borderId="9" xfId="83" applyBorder="1" applyAlignment="1">
      <alignment vertical="center"/>
      <protection/>
    </xf>
    <xf numFmtId="0" fontId="9" fillId="0" borderId="0" xfId="82" applyFont="1" applyAlignment="1">
      <alignment horizontal="center" vertical="center"/>
      <protection/>
    </xf>
    <xf numFmtId="0" fontId="6" fillId="0" borderId="0" xfId="82" applyFont="1">
      <alignment vertical="center"/>
      <protection/>
    </xf>
    <xf numFmtId="0" fontId="4" fillId="0" borderId="0" xfId="82" applyFont="1">
      <alignment vertical="center"/>
      <protection/>
    </xf>
    <xf numFmtId="176" fontId="0" fillId="0" borderId="0" xfId="82" applyNumberFormat="1">
      <alignment vertical="center"/>
      <protection/>
    </xf>
    <xf numFmtId="0" fontId="10" fillId="0" borderId="0" xfId="82" applyFont="1" applyAlignment="1">
      <alignment horizontal="center" vertical="center"/>
      <protection/>
    </xf>
    <xf numFmtId="0" fontId="0" fillId="0" borderId="0" xfId="82" applyFont="1">
      <alignment vertical="center"/>
      <protection/>
    </xf>
    <xf numFmtId="0" fontId="9" fillId="0" borderId="9" xfId="82" applyFont="1" applyBorder="1" applyAlignment="1">
      <alignment horizontal="distributed" vertical="center" wrapText="1" indent="3"/>
      <protection/>
    </xf>
    <xf numFmtId="3" fontId="6" fillId="0" borderId="9" xfId="0" applyNumberFormat="1" applyFont="1" applyBorder="1" applyAlignment="1">
      <alignment vertical="center"/>
    </xf>
    <xf numFmtId="3" fontId="6" fillId="0" borderId="9" xfId="0" applyNumberFormat="1" applyFont="1" applyBorder="1" applyAlignment="1">
      <alignment horizontal="right" vertical="center"/>
    </xf>
    <xf numFmtId="179" fontId="6" fillId="0" borderId="9" xfId="37" applyNumberFormat="1" applyFont="1" applyBorder="1" applyAlignment="1">
      <alignment vertical="center"/>
    </xf>
    <xf numFmtId="180" fontId="6" fillId="0" borderId="9" xfId="0" applyNumberFormat="1" applyFont="1" applyBorder="1" applyAlignment="1">
      <alignment horizontal="right" vertical="center"/>
    </xf>
    <xf numFmtId="0" fontId="66" fillId="0" borderId="0" xfId="82" applyFont="1">
      <alignment vertical="center"/>
      <protection/>
    </xf>
    <xf numFmtId="181" fontId="4" fillId="0" borderId="9" xfId="0" applyNumberFormat="1" applyFont="1" applyBorder="1" applyAlignment="1">
      <alignment horizontal="center" vertical="center"/>
    </xf>
    <xf numFmtId="176" fontId="4" fillId="0" borderId="9" xfId="82" applyNumberFormat="1" applyFont="1" applyBorder="1" applyAlignment="1">
      <alignment horizontal="center" vertical="center"/>
      <protection/>
    </xf>
    <xf numFmtId="179" fontId="4" fillId="0" borderId="9" xfId="37" applyNumberFormat="1" applyFont="1" applyBorder="1" applyAlignment="1">
      <alignment vertical="center"/>
    </xf>
    <xf numFmtId="176" fontId="4" fillId="0" borderId="9" xfId="82" applyNumberFormat="1" applyFont="1" applyBorder="1" applyAlignment="1">
      <alignment horizontal="center" vertical="center"/>
      <protection/>
    </xf>
    <xf numFmtId="176" fontId="4" fillId="0" borderId="9" xfId="82" applyNumberFormat="1" applyFont="1" applyBorder="1">
      <alignment vertical="center"/>
      <protection/>
    </xf>
    <xf numFmtId="181" fontId="8" fillId="0" borderId="9" xfId="72" applyNumberFormat="1" applyFont="1" applyBorder="1" applyAlignment="1">
      <alignment horizontal="center" vertical="center"/>
      <protection/>
    </xf>
    <xf numFmtId="181" fontId="6" fillId="0" borderId="9" xfId="0" applyNumberFormat="1" applyFont="1" applyBorder="1" applyAlignment="1">
      <alignment horizontal="center" vertical="center"/>
    </xf>
    <xf numFmtId="0" fontId="4" fillId="0" borderId="9" xfId="82" applyFont="1" applyBorder="1" applyAlignment="1">
      <alignment horizontal="center" vertical="center"/>
      <protection/>
    </xf>
    <xf numFmtId="0" fontId="4" fillId="0" borderId="9" xfId="82" applyFont="1" applyBorder="1" applyAlignment="1">
      <alignment horizontal="distributed" vertical="center" wrapText="1" indent="3"/>
      <protection/>
    </xf>
    <xf numFmtId="0" fontId="6" fillId="0" borderId="9" xfId="82" applyFont="1" applyFill="1" applyBorder="1">
      <alignment vertical="center"/>
      <protection/>
    </xf>
    <xf numFmtId="0" fontId="6" fillId="0" borderId="9" xfId="82" applyFont="1" applyBorder="1">
      <alignment vertical="center"/>
      <protection/>
    </xf>
    <xf numFmtId="176" fontId="6" fillId="0" borderId="9" xfId="82" applyNumberFormat="1" applyFont="1" applyBorder="1">
      <alignment vertical="center"/>
      <protection/>
    </xf>
    <xf numFmtId="0" fontId="67" fillId="0" borderId="0" xfId="82" applyFont="1">
      <alignment vertical="center"/>
      <protection/>
    </xf>
    <xf numFmtId="0" fontId="5" fillId="0" borderId="9" xfId="83" applyNumberFormat="1" applyFont="1" applyFill="1" applyBorder="1" applyAlignment="1" applyProtection="1">
      <alignment horizontal="center" vertical="center" wrapText="1"/>
      <protection/>
    </xf>
    <xf numFmtId="176" fontId="6" fillId="0" borderId="0" xfId="82" applyNumberFormat="1" applyFont="1">
      <alignment vertical="center"/>
      <protection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1" fillId="0" borderId="0" xfId="72" applyFont="1" applyAlignment="1">
      <alignment horizontal="center" vertical="center"/>
      <protection/>
    </xf>
    <xf numFmtId="0" fontId="8" fillId="0" borderId="0" xfId="72" applyBorder="1">
      <alignment vertical="center"/>
      <protection/>
    </xf>
    <xf numFmtId="0" fontId="12" fillId="0" borderId="0" xfId="72" applyFont="1" applyBorder="1" applyAlignment="1">
      <alignment vertical="center"/>
      <protection/>
    </xf>
    <xf numFmtId="0" fontId="12" fillId="0" borderId="0" xfId="72" applyFont="1" applyBorder="1" applyAlignment="1">
      <alignment horizontal="right" vertical="center"/>
      <protection/>
    </xf>
    <xf numFmtId="0" fontId="68" fillId="0" borderId="9" xfId="72" applyFont="1" applyBorder="1" applyAlignment="1">
      <alignment horizontal="center" vertical="center" wrapText="1"/>
      <protection/>
    </xf>
    <xf numFmtId="49" fontId="66" fillId="0" borderId="9" xfId="81" applyNumberFormat="1" applyFont="1" applyBorder="1">
      <alignment/>
      <protection/>
    </xf>
    <xf numFmtId="0" fontId="68" fillId="0" borderId="9" xfId="72" applyFont="1" applyBorder="1">
      <alignment vertical="center"/>
      <protection/>
    </xf>
    <xf numFmtId="0" fontId="45" fillId="0" borderId="9" xfId="72" applyFont="1" applyBorder="1">
      <alignment vertical="center"/>
      <protection/>
    </xf>
    <xf numFmtId="49" fontId="66" fillId="0" borderId="9" xfId="81" applyNumberFormat="1" applyFont="1" applyBorder="1" applyAlignment="1">
      <alignment horizontal="left" indent="2"/>
      <protection/>
    </xf>
    <xf numFmtId="0" fontId="69" fillId="0" borderId="9" xfId="0" applyFont="1" applyBorder="1" applyAlignment="1">
      <alignment horizontal="center" vertical="center"/>
    </xf>
    <xf numFmtId="0" fontId="69" fillId="0" borderId="9" xfId="0" applyFont="1" applyBorder="1" applyAlignment="1">
      <alignment vertical="center"/>
    </xf>
    <xf numFmtId="49" fontId="66" fillId="0" borderId="9" xfId="81" applyNumberFormat="1" applyFont="1" applyBorder="1" applyAlignment="1">
      <alignment/>
      <protection/>
    </xf>
    <xf numFmtId="0" fontId="66" fillId="0" borderId="9" xfId="0" applyFont="1" applyBorder="1" applyAlignment="1">
      <alignment horizontal="center" vertical="center"/>
    </xf>
    <xf numFmtId="0" fontId="66" fillId="0" borderId="9" xfId="0" applyFont="1" applyBorder="1" applyAlignment="1">
      <alignment vertical="center"/>
    </xf>
    <xf numFmtId="0" fontId="68" fillId="0" borderId="9" xfId="72" applyFont="1" applyBorder="1" applyAlignment="1">
      <alignment horizontal="center" vertical="center"/>
      <protection/>
    </xf>
    <xf numFmtId="0" fontId="45" fillId="0" borderId="9" xfId="72" applyFont="1" applyBorder="1" applyAlignment="1">
      <alignment horizontal="left" vertical="center"/>
      <protection/>
    </xf>
    <xf numFmtId="0" fontId="45" fillId="0" borderId="9" xfId="72" applyFont="1" applyBorder="1" applyAlignment="1">
      <alignment horizontal="center" vertical="center"/>
      <protection/>
    </xf>
    <xf numFmtId="0" fontId="0" fillId="0" borderId="10" xfId="0" applyFont="1" applyFill="1" applyBorder="1" applyAlignment="1">
      <alignment horizontal="justify" vertical="center"/>
    </xf>
    <xf numFmtId="182" fontId="0" fillId="0" borderId="9" xfId="0" applyNumberFormat="1" applyFont="1" applyFill="1" applyBorder="1" applyAlignment="1" applyProtection="1">
      <alignment horizontal="center" vertical="center"/>
      <protection/>
    </xf>
    <xf numFmtId="0" fontId="45" fillId="0" borderId="9" xfId="72" applyFont="1" applyBorder="1" applyAlignment="1">
      <alignment vertical="center"/>
      <protection/>
    </xf>
    <xf numFmtId="0" fontId="45" fillId="0" borderId="9" xfId="72" applyFont="1" applyBorder="1" applyAlignment="1">
      <alignment horizontal="left" vertical="center" indent="2"/>
      <protection/>
    </xf>
    <xf numFmtId="0" fontId="45" fillId="33" borderId="9" xfId="72" applyFont="1" applyFill="1" applyBorder="1">
      <alignment vertical="center"/>
      <protection/>
    </xf>
    <xf numFmtId="0" fontId="70" fillId="0" borderId="9" xfId="72" applyFont="1" applyBorder="1" applyAlignment="1">
      <alignment horizontal="center" vertical="center" wrapText="1"/>
      <protection/>
    </xf>
    <xf numFmtId="0" fontId="12" fillId="0" borderId="0" xfId="72" applyFont="1" applyBorder="1" applyAlignment="1">
      <alignment horizontal="center" vertical="center"/>
      <protection/>
    </xf>
    <xf numFmtId="0" fontId="6" fillId="0" borderId="9" xfId="0" applyFont="1" applyBorder="1" applyAlignment="1">
      <alignment vertical="center"/>
    </xf>
    <xf numFmtId="0" fontId="6" fillId="0" borderId="9" xfId="0" applyFont="1" applyBorder="1" applyAlignment="1">
      <alignment horizontal="center" vertical="center"/>
    </xf>
    <xf numFmtId="0" fontId="6" fillId="33" borderId="9" xfId="0" applyFont="1" applyFill="1" applyBorder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8" fillId="0" borderId="0" xfId="72">
      <alignment vertical="center"/>
      <protection/>
    </xf>
    <xf numFmtId="0" fontId="8" fillId="0" borderId="0" xfId="72" applyFont="1" applyBorder="1" applyAlignment="1">
      <alignment horizontal="right" vertical="center"/>
      <protection/>
    </xf>
    <xf numFmtId="0" fontId="70" fillId="0" borderId="9" xfId="72" applyFont="1" applyBorder="1" applyAlignment="1">
      <alignment horizontal="center" vertical="center"/>
      <protection/>
    </xf>
    <xf numFmtId="0" fontId="14" fillId="0" borderId="11" xfId="0" applyFont="1" applyBorder="1" applyAlignment="1">
      <alignment horizontal="left" vertical="center" wrapText="1"/>
    </xf>
    <xf numFmtId="0" fontId="8" fillId="0" borderId="0" xfId="72" applyBorder="1" applyAlignment="1">
      <alignment horizontal="right" vertical="center"/>
      <protection/>
    </xf>
    <xf numFmtId="0" fontId="6" fillId="0" borderId="9" xfId="0" applyFont="1" applyFill="1" applyBorder="1" applyAlignment="1">
      <alignment vertical="center"/>
    </xf>
    <xf numFmtId="0" fontId="0" fillId="0" borderId="9" xfId="0" applyFont="1" applyFill="1" applyBorder="1" applyAlignment="1">
      <alignment horizontal="center" vertical="center"/>
    </xf>
    <xf numFmtId="0" fontId="6" fillId="0" borderId="9" xfId="0" applyNumberFormat="1" applyFont="1" applyFill="1" applyBorder="1" applyAlignment="1">
      <alignment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left" vertical="center" wrapText="1"/>
    </xf>
    <xf numFmtId="0" fontId="0" fillId="0" borderId="9" xfId="0" applyBorder="1" applyAlignment="1">
      <alignment horizontal="center" vertical="center"/>
    </xf>
    <xf numFmtId="0" fontId="69" fillId="0" borderId="9" xfId="61" applyFont="1" applyFill="1" applyBorder="1" applyAlignment="1">
      <alignment horizontal="center" vertical="center" wrapText="1"/>
      <protection/>
    </xf>
    <xf numFmtId="0" fontId="68" fillId="0" borderId="9" xfId="72" applyFont="1" applyBorder="1" applyAlignment="1">
      <alignment horizontal="left" vertical="center"/>
      <protection/>
    </xf>
    <xf numFmtId="3" fontId="66" fillId="0" borderId="9" xfId="67" applyNumberFormat="1" applyFont="1" applyFill="1" applyBorder="1" applyAlignment="1" applyProtection="1">
      <alignment vertical="center"/>
      <protection/>
    </xf>
    <xf numFmtId="0" fontId="45" fillId="0" borderId="9" xfId="72" applyFont="1" applyBorder="1" applyAlignment="1">
      <alignment horizontal="center" vertical="center"/>
      <protection/>
    </xf>
    <xf numFmtId="0" fontId="67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7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69" fillId="0" borderId="9" xfId="59" applyFont="1" applyBorder="1" applyAlignment="1">
      <alignment horizontal="center" vertical="center"/>
      <protection/>
    </xf>
    <xf numFmtId="0" fontId="69" fillId="0" borderId="9" xfId="0" applyFont="1" applyBorder="1" applyAlignment="1">
      <alignment horizontal="center" vertical="center" wrapText="1"/>
    </xf>
    <xf numFmtId="0" fontId="66" fillId="0" borderId="9" xfId="62" applyFont="1" applyBorder="1" applyAlignment="1">
      <alignment horizontal="center" vertical="center"/>
      <protection/>
    </xf>
    <xf numFmtId="0" fontId="66" fillId="0" borderId="9" xfId="62" applyFont="1" applyBorder="1" applyAlignment="1">
      <alignment vertical="center"/>
      <protection/>
    </xf>
    <xf numFmtId="0" fontId="66" fillId="0" borderId="9" xfId="62" applyFont="1" applyBorder="1" applyAlignment="1">
      <alignment horizontal="left" vertical="center" wrapText="1"/>
      <protection/>
    </xf>
    <xf numFmtId="0" fontId="66" fillId="0" borderId="9" xfId="62" applyFont="1" applyBorder="1" applyAlignment="1">
      <alignment horizontal="center" vertical="center" wrapText="1"/>
      <protection/>
    </xf>
    <xf numFmtId="0" fontId="67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 horizontal="left" vertical="center" wrapText="1"/>
    </xf>
    <xf numFmtId="0" fontId="16" fillId="33" borderId="0" xfId="0" applyFont="1" applyFill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0" fillId="0" borderId="0" xfId="78" applyAlignment="1">
      <alignment vertical="center"/>
      <protection/>
    </xf>
    <xf numFmtId="0" fontId="10" fillId="0" borderId="0" xfId="77" applyFont="1" applyAlignment="1">
      <alignment horizontal="center" vertical="center"/>
      <protection/>
    </xf>
    <xf numFmtId="0" fontId="0" fillId="0" borderId="0" xfId="79" applyAlignment="1">
      <alignment horizontal="center" vertical="center"/>
      <protection/>
    </xf>
    <xf numFmtId="0" fontId="6" fillId="0" borderId="0" xfId="79" applyFont="1" applyAlignment="1">
      <alignment horizontal="right" vertical="center"/>
      <protection/>
    </xf>
    <xf numFmtId="0" fontId="4" fillId="0" borderId="9" xfId="79" applyFont="1" applyBorder="1" applyAlignment="1">
      <alignment horizontal="center" vertical="center"/>
      <protection/>
    </xf>
    <xf numFmtId="0" fontId="6" fillId="0" borderId="9" xfId="79" applyFont="1" applyBorder="1" applyAlignment="1">
      <alignment horizontal="left" vertical="center"/>
      <protection/>
    </xf>
    <xf numFmtId="0" fontId="6" fillId="0" borderId="9" xfId="79" applyFont="1" applyBorder="1" applyAlignment="1">
      <alignment vertical="center"/>
      <protection/>
    </xf>
    <xf numFmtId="0" fontId="4" fillId="0" borderId="9" xfId="79" applyFont="1" applyBorder="1" applyAlignment="1">
      <alignment vertical="center"/>
      <protection/>
    </xf>
    <xf numFmtId="0" fontId="0" fillId="0" borderId="11" xfId="79" applyFont="1" applyFill="1" applyBorder="1" applyAlignment="1">
      <alignment vertical="center" wrapText="1"/>
      <protection/>
    </xf>
    <xf numFmtId="0" fontId="0" fillId="0" borderId="11" xfId="79" applyFill="1" applyBorder="1" applyAlignment="1">
      <alignment vertical="center" wrapText="1"/>
      <protection/>
    </xf>
    <xf numFmtId="0" fontId="0" fillId="0" borderId="0" xfId="77" applyFont="1" applyAlignment="1">
      <alignment horizontal="center" vertical="center"/>
      <protection/>
    </xf>
    <xf numFmtId="0" fontId="69" fillId="0" borderId="9" xfId="77" applyFont="1" applyBorder="1" applyAlignment="1">
      <alignment horizontal="center" vertical="center" wrapText="1"/>
      <protection/>
    </xf>
    <xf numFmtId="0" fontId="69" fillId="0" borderId="9" xfId="77" applyFont="1" applyBorder="1">
      <alignment vertical="center"/>
      <protection/>
    </xf>
    <xf numFmtId="0" fontId="66" fillId="0" borderId="9" xfId="77" applyFont="1" applyBorder="1">
      <alignment vertical="center"/>
      <protection/>
    </xf>
    <xf numFmtId="0" fontId="66" fillId="0" borderId="9" xfId="77" applyFont="1" applyBorder="1" applyAlignment="1">
      <alignment horizontal="left" vertical="center" indent="1"/>
      <protection/>
    </xf>
    <xf numFmtId="0" fontId="66" fillId="33" borderId="9" xfId="77" applyFont="1" applyFill="1" applyBorder="1" applyAlignment="1">
      <alignment horizontal="left" vertical="center" indent="1"/>
      <protection/>
    </xf>
    <xf numFmtId="0" fontId="15" fillId="0" borderId="11" xfId="0" applyFont="1" applyFill="1" applyBorder="1" applyAlignment="1">
      <alignment horizontal="left" vertical="center" wrapText="1"/>
    </xf>
    <xf numFmtId="0" fontId="17" fillId="0" borderId="0" xfId="75" applyFont="1">
      <alignment vertical="center"/>
      <protection/>
    </xf>
    <xf numFmtId="0" fontId="18" fillId="0" borderId="0" xfId="75">
      <alignment vertical="center"/>
      <protection/>
    </xf>
    <xf numFmtId="0" fontId="12" fillId="0" borderId="0" xfId="75" applyFont="1">
      <alignment vertical="center"/>
      <protection/>
    </xf>
    <xf numFmtId="0" fontId="1" fillId="0" borderId="0" xfId="75" applyFont="1" applyAlignment="1">
      <alignment horizontal="center" vertical="center"/>
      <protection/>
    </xf>
    <xf numFmtId="0" fontId="18" fillId="0" borderId="0" xfId="75" applyAlignment="1">
      <alignment horizontal="left" vertical="center" wrapText="1"/>
      <protection/>
    </xf>
    <xf numFmtId="0" fontId="12" fillId="0" borderId="0" xfId="75" applyFont="1" applyAlignment="1">
      <alignment horizontal="right" vertical="center"/>
      <protection/>
    </xf>
    <xf numFmtId="0" fontId="68" fillId="0" borderId="9" xfId="75" applyFont="1" applyFill="1" applyBorder="1" applyAlignment="1">
      <alignment horizontal="center" vertical="center" wrapText="1"/>
      <protection/>
    </xf>
    <xf numFmtId="49" fontId="69" fillId="0" borderId="9" xfId="35" applyNumberFormat="1" applyFont="1" applyBorder="1" applyAlignment="1">
      <alignment horizontal="left" vertical="center" wrapText="1"/>
      <protection/>
    </xf>
    <xf numFmtId="49" fontId="66" fillId="0" borderId="9" xfId="35" applyNumberFormat="1" applyFont="1" applyBorder="1" applyAlignment="1">
      <alignment horizontal="left" vertical="center" wrapText="1"/>
      <protection/>
    </xf>
    <xf numFmtId="0" fontId="45" fillId="0" borderId="9" xfId="75" applyFont="1" applyBorder="1" applyAlignment="1">
      <alignment horizontal="center" vertical="center" wrapText="1"/>
      <protection/>
    </xf>
    <xf numFmtId="0" fontId="67" fillId="0" borderId="0" xfId="75" applyFont="1">
      <alignment vertical="center"/>
      <protection/>
    </xf>
    <xf numFmtId="0" fontId="68" fillId="0" borderId="9" xfId="75" applyFont="1" applyBorder="1" applyAlignment="1">
      <alignment horizontal="center" vertical="center" wrapText="1"/>
      <protection/>
    </xf>
    <xf numFmtId="0" fontId="45" fillId="0" borderId="9" xfId="75" applyFont="1" applyBorder="1" applyAlignment="1">
      <alignment horizontal="left" vertical="center" wrapText="1"/>
      <protection/>
    </xf>
    <xf numFmtId="0" fontId="68" fillId="0" borderId="9" xfId="75" applyFont="1" applyBorder="1" applyAlignment="1">
      <alignment horizontal="left" vertical="center" wrapText="1"/>
      <protection/>
    </xf>
    <xf numFmtId="0" fontId="19" fillId="0" borderId="0" xfId="75" applyFont="1">
      <alignment vertical="center"/>
      <protection/>
    </xf>
    <xf numFmtId="0" fontId="20" fillId="0" borderId="0" xfId="75" applyFont="1">
      <alignment vertical="center"/>
      <protection/>
    </xf>
    <xf numFmtId="0" fontId="18" fillId="0" borderId="0" xfId="56">
      <alignment vertical="center"/>
      <protection/>
    </xf>
    <xf numFmtId="0" fontId="12" fillId="0" borderId="0" xfId="56" applyFont="1">
      <alignment vertical="center"/>
      <protection/>
    </xf>
    <xf numFmtId="0" fontId="1" fillId="0" borderId="0" xfId="56" applyFont="1" applyAlignment="1">
      <alignment horizontal="center" vertical="center"/>
      <protection/>
    </xf>
    <xf numFmtId="0" fontId="11" fillId="0" borderId="0" xfId="0" applyFont="1" applyAlignment="1">
      <alignment horizontal="right" vertical="center"/>
    </xf>
    <xf numFmtId="0" fontId="68" fillId="0" borderId="9" xfId="56" applyFont="1" applyFill="1" applyBorder="1" applyAlignment="1">
      <alignment horizontal="center" vertical="center"/>
      <protection/>
    </xf>
    <xf numFmtId="0" fontId="45" fillId="0" borderId="9" xfId="47" applyFont="1" applyFill="1" applyBorder="1" applyAlignment="1">
      <alignment horizontal="left" vertical="center"/>
      <protection/>
    </xf>
    <xf numFmtId="1" fontId="45" fillId="0" borderId="9" xfId="56" applyNumberFormat="1" applyFont="1" applyBorder="1" applyAlignment="1">
      <alignment horizontal="center" vertical="center"/>
      <protection/>
    </xf>
    <xf numFmtId="49" fontId="21" fillId="0" borderId="0" xfId="33" applyNumberFormat="1" applyFont="1">
      <alignment/>
      <protection/>
    </xf>
    <xf numFmtId="1" fontId="18" fillId="0" borderId="0" xfId="56" applyNumberFormat="1">
      <alignment vertical="center"/>
      <protection/>
    </xf>
    <xf numFmtId="1" fontId="67" fillId="0" borderId="0" xfId="56" applyNumberFormat="1" applyFont="1">
      <alignment vertical="center"/>
      <protection/>
    </xf>
    <xf numFmtId="1" fontId="45" fillId="0" borderId="9" xfId="56" applyNumberFormat="1" applyFont="1" applyBorder="1">
      <alignment vertical="center"/>
      <protection/>
    </xf>
    <xf numFmtId="0" fontId="22" fillId="0" borderId="11" xfId="56" applyFont="1" applyBorder="1" applyAlignment="1">
      <alignment horizontal="left" vertical="center" wrapText="1"/>
      <protection/>
    </xf>
    <xf numFmtId="0" fontId="0" fillId="0" borderId="0" xfId="61" applyFont="1">
      <alignment/>
      <protection/>
    </xf>
    <xf numFmtId="0" fontId="0" fillId="0" borderId="0" xfId="61">
      <alignment/>
      <protection/>
    </xf>
    <xf numFmtId="0" fontId="10" fillId="0" borderId="0" xfId="61" applyFont="1" applyFill="1" applyAlignment="1">
      <alignment horizontal="center"/>
      <protection/>
    </xf>
    <xf numFmtId="0" fontId="23" fillId="0" borderId="0" xfId="61" applyFont="1" applyFill="1" applyAlignment="1">
      <alignment vertical="center"/>
      <protection/>
    </xf>
    <xf numFmtId="0" fontId="65" fillId="0" borderId="9" xfId="61" applyFont="1" applyFill="1" applyBorder="1" applyAlignment="1">
      <alignment horizontal="center" vertical="center" wrapText="1"/>
      <protection/>
    </xf>
    <xf numFmtId="0" fontId="65" fillId="0" borderId="12" xfId="61" applyFont="1" applyFill="1" applyBorder="1" applyAlignment="1">
      <alignment horizontal="center" vertical="center" wrapText="1"/>
      <protection/>
    </xf>
    <xf numFmtId="0" fontId="24" fillId="0" borderId="13" xfId="0" applyNumberFormat="1" applyFont="1" applyFill="1" applyBorder="1" applyAlignment="1" applyProtection="1">
      <alignment horizontal="left" vertical="center"/>
      <protection/>
    </xf>
    <xf numFmtId="180" fontId="0" fillId="0" borderId="9" xfId="0" applyNumberFormat="1" applyFont="1" applyFill="1" applyBorder="1" applyAlignment="1">
      <alignment horizontal="center" vertical="center" wrapText="1"/>
    </xf>
    <xf numFmtId="0" fontId="24" fillId="0" borderId="14" xfId="0" applyNumberFormat="1" applyFont="1" applyFill="1" applyBorder="1" applyAlignment="1" applyProtection="1">
      <alignment horizontal="left" vertical="center"/>
      <protection/>
    </xf>
    <xf numFmtId="0" fontId="11" fillId="0" borderId="14" xfId="0" applyNumberFormat="1" applyFont="1" applyFill="1" applyBorder="1" applyAlignment="1" applyProtection="1">
      <alignment horizontal="left" vertical="center"/>
      <protection/>
    </xf>
    <xf numFmtId="0" fontId="11" fillId="0" borderId="9" xfId="0" applyNumberFormat="1" applyFont="1" applyFill="1" applyBorder="1" applyAlignment="1" applyProtection="1">
      <alignment horizontal="left" vertical="center"/>
      <protection/>
    </xf>
    <xf numFmtId="0" fontId="11" fillId="0" borderId="14" xfId="0" applyNumberFormat="1" applyFont="1" applyFill="1" applyBorder="1" applyAlignment="1" applyProtection="1">
      <alignment horizontal="left" vertical="center"/>
      <protection/>
    </xf>
    <xf numFmtId="0" fontId="69" fillId="0" borderId="12" xfId="61" applyFont="1" applyFill="1" applyBorder="1" applyAlignment="1">
      <alignment horizontal="center" vertical="center" wrapText="1"/>
      <protection/>
    </xf>
    <xf numFmtId="0" fontId="68" fillId="0" borderId="12" xfId="72" applyFont="1" applyBorder="1">
      <alignment vertical="center"/>
      <protection/>
    </xf>
    <xf numFmtId="0" fontId="0" fillId="0" borderId="9" xfId="0" applyFont="1" applyFill="1" applyBorder="1" applyAlignment="1">
      <alignment vertical="center"/>
    </xf>
    <xf numFmtId="0" fontId="0" fillId="33" borderId="9" xfId="0" applyFont="1" applyFill="1" applyBorder="1" applyAlignment="1">
      <alignment vertical="center"/>
    </xf>
    <xf numFmtId="0" fontId="0" fillId="33" borderId="15" xfId="0" applyNumberFormat="1" applyFont="1" applyFill="1" applyBorder="1" applyAlignment="1">
      <alignment vertical="center" wrapText="1"/>
    </xf>
    <xf numFmtId="0" fontId="0" fillId="33" borderId="9" xfId="0" applyNumberFormat="1" applyFont="1" applyFill="1" applyBorder="1" applyAlignment="1">
      <alignment vertical="center" wrapText="1"/>
    </xf>
    <xf numFmtId="0" fontId="0" fillId="33" borderId="9" xfId="0" applyNumberFormat="1" applyFont="1" applyFill="1" applyBorder="1" applyAlignment="1">
      <alignment vertical="center"/>
    </xf>
    <xf numFmtId="0" fontId="25" fillId="0" borderId="12" xfId="61" applyFont="1" applyFill="1" applyBorder="1" applyAlignment="1">
      <alignment horizontal="center" vertical="center"/>
      <protection/>
    </xf>
    <xf numFmtId="0" fontId="66" fillId="0" borderId="9" xfId="61" applyFont="1" applyFill="1" applyBorder="1" applyAlignment="1">
      <alignment horizontal="center" vertical="center" wrapText="1"/>
      <protection/>
    </xf>
    <xf numFmtId="1" fontId="69" fillId="0" borderId="12" xfId="61" applyNumberFormat="1" applyFont="1" applyFill="1" applyBorder="1" applyAlignment="1" applyProtection="1">
      <alignment vertical="center"/>
      <protection locked="0"/>
    </xf>
    <xf numFmtId="0" fontId="66" fillId="0" borderId="9" xfId="0" applyFont="1" applyBorder="1" applyAlignment="1">
      <alignment horizontal="center" vertical="center" wrapText="1"/>
    </xf>
    <xf numFmtId="1" fontId="66" fillId="0" borderId="12" xfId="61" applyNumberFormat="1" applyFont="1" applyFill="1" applyBorder="1" applyAlignment="1" applyProtection="1">
      <alignment horizontal="left" vertical="center"/>
      <protection locked="0"/>
    </xf>
    <xf numFmtId="1" fontId="66" fillId="0" borderId="12" xfId="61" applyNumberFormat="1" applyFont="1" applyFill="1" applyBorder="1" applyAlignment="1" applyProtection="1">
      <alignment horizontal="left" vertical="center" indent="1"/>
      <protection locked="0"/>
    </xf>
    <xf numFmtId="0" fontId="0" fillId="0" borderId="0" xfId="0" applyFont="1" applyAlignment="1">
      <alignment horizontal="center" vertical="center"/>
    </xf>
    <xf numFmtId="0" fontId="66" fillId="0" borderId="12" xfId="61" applyFont="1" applyFill="1" applyBorder="1" applyAlignment="1">
      <alignment horizontal="left" vertical="center"/>
      <protection/>
    </xf>
    <xf numFmtId="1" fontId="66" fillId="0" borderId="12" xfId="61" applyNumberFormat="1" applyFont="1" applyFill="1" applyBorder="1" applyAlignment="1" applyProtection="1">
      <alignment vertical="center"/>
      <protection locked="0"/>
    </xf>
    <xf numFmtId="0" fontId="66" fillId="0" borderId="12" xfId="61" applyFont="1" applyBorder="1" applyAlignment="1">
      <alignment/>
      <protection/>
    </xf>
    <xf numFmtId="0" fontId="0" fillId="0" borderId="0" xfId="61" applyFont="1" applyFill="1">
      <alignment/>
      <protection/>
    </xf>
    <xf numFmtId="3" fontId="72" fillId="0" borderId="9" xfId="51" applyNumberFormat="1" applyFont="1" applyFill="1" applyBorder="1" applyAlignment="1" applyProtection="1">
      <alignment vertical="center"/>
      <protection/>
    </xf>
    <xf numFmtId="0" fontId="72" fillId="0" borderId="9" xfId="64" applyFont="1" applyFill="1" applyBorder="1" applyAlignment="1">
      <alignment horizontal="center" vertical="center" wrapText="1"/>
      <protection/>
    </xf>
    <xf numFmtId="0" fontId="72" fillId="0" borderId="9" xfId="64" applyFont="1" applyFill="1" applyBorder="1" applyAlignment="1">
      <alignment horizontal="center" vertical="center"/>
      <protection/>
    </xf>
    <xf numFmtId="0" fontId="65" fillId="0" borderId="9" xfId="64" applyFont="1" applyFill="1" applyBorder="1" applyAlignment="1">
      <alignment horizontal="center" vertical="center"/>
      <protection/>
    </xf>
    <xf numFmtId="1" fontId="65" fillId="0" borderId="9" xfId="64" applyNumberFormat="1" applyFont="1" applyFill="1" applyBorder="1" applyAlignment="1" applyProtection="1">
      <alignment vertical="center"/>
      <protection locked="0"/>
    </xf>
    <xf numFmtId="1" fontId="72" fillId="0" borderId="9" xfId="64" applyNumberFormat="1" applyFont="1" applyFill="1" applyBorder="1" applyAlignment="1" applyProtection="1">
      <alignment horizontal="left" vertical="center"/>
      <protection locked="0"/>
    </xf>
    <xf numFmtId="0" fontId="72" fillId="0" borderId="9" xfId="64" applyFont="1" applyFill="1" applyBorder="1" applyAlignment="1">
      <alignment horizontal="center" vertical="center"/>
      <protection/>
    </xf>
    <xf numFmtId="1" fontId="72" fillId="0" borderId="9" xfId="64" applyNumberFormat="1" applyFont="1" applyFill="1" applyBorder="1" applyAlignment="1" applyProtection="1">
      <alignment vertical="center"/>
      <protection locked="0"/>
    </xf>
    <xf numFmtId="0" fontId="72" fillId="0" borderId="9" xfId="0" applyFont="1" applyBorder="1" applyAlignment="1">
      <alignment vertical="center"/>
    </xf>
    <xf numFmtId="1" fontId="72" fillId="33" borderId="9" xfId="64" applyNumberFormat="1" applyFont="1" applyFill="1" applyBorder="1" applyAlignment="1" applyProtection="1">
      <alignment horizontal="left" vertical="center"/>
      <protection locked="0"/>
    </xf>
    <xf numFmtId="0" fontId="72" fillId="33" borderId="9" xfId="64" applyNumberFormat="1" applyFont="1" applyFill="1" applyBorder="1" applyAlignment="1" applyProtection="1">
      <alignment vertical="center"/>
      <protection locked="0"/>
    </xf>
    <xf numFmtId="0" fontId="72" fillId="0" borderId="9" xfId="64" applyNumberFormat="1" applyFont="1" applyFill="1" applyBorder="1" applyAlignment="1" applyProtection="1">
      <alignment vertical="center"/>
      <protection locked="0"/>
    </xf>
    <xf numFmtId="0" fontId="72" fillId="0" borderId="9" xfId="64" applyFont="1" applyFill="1" applyBorder="1">
      <alignment/>
      <protection/>
    </xf>
    <xf numFmtId="0" fontId="0" fillId="0" borderId="16" xfId="0" applyNumberFormat="1" applyFont="1" applyFill="1" applyBorder="1" applyAlignment="1">
      <alignment vertical="center" wrapText="1"/>
    </xf>
    <xf numFmtId="0" fontId="0" fillId="0" borderId="9" xfId="0" applyNumberFormat="1" applyFont="1" applyFill="1" applyBorder="1" applyAlignment="1">
      <alignment vertical="center" wrapText="1"/>
    </xf>
    <xf numFmtId="0" fontId="0" fillId="0" borderId="9" xfId="0" applyNumberFormat="1" applyFont="1" applyFill="1" applyBorder="1" applyAlignment="1">
      <alignment vertical="center"/>
    </xf>
    <xf numFmtId="0" fontId="0" fillId="33" borderId="9" xfId="0" applyFont="1" applyFill="1" applyBorder="1" applyAlignment="1">
      <alignment horizontal="center" vertical="center"/>
    </xf>
  </cellXfs>
  <cellStyles count="7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常规 75" xfId="33"/>
    <cellStyle name="标题 1" xfId="34"/>
    <cellStyle name="常规 76" xfId="35"/>
    <cellStyle name="标题 2" xfId="36"/>
    <cellStyle name="百分比 5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常规 10 5" xfId="47"/>
    <cellStyle name="汇总" xfId="48"/>
    <cellStyle name="好" xfId="49"/>
    <cellStyle name="适中" xfId="50"/>
    <cellStyle name="常规 51" xfId="51"/>
    <cellStyle name="20% - 强调文字颜色 5" xfId="52"/>
    <cellStyle name="强调文字颜色 1" xfId="53"/>
    <cellStyle name="20% - 强调文字颜色 1" xfId="54"/>
    <cellStyle name="40% - 强调文字颜色 1" xfId="55"/>
    <cellStyle name="常规 14 6" xfId="56"/>
    <cellStyle name="20% - 强调文字颜色 2" xfId="57"/>
    <cellStyle name="40% - 强调文字颜色 2" xfId="58"/>
    <cellStyle name="常规 53" xfId="59"/>
    <cellStyle name="强调文字颜色 3" xfId="60"/>
    <cellStyle name="常规 49" xfId="61"/>
    <cellStyle name="常规 54" xfId="62"/>
    <cellStyle name="强调文字颜色 4" xfId="63"/>
    <cellStyle name="常规 50" xfId="64"/>
    <cellStyle name="20% - 强调文字颜色 4" xfId="65"/>
    <cellStyle name="40% - 强调文字颜色 4" xfId="66"/>
    <cellStyle name="常规 55" xfId="67"/>
    <cellStyle name="强调文字颜色 5" xfId="68"/>
    <cellStyle name="40% - 强调文字颜色 5" xfId="69"/>
    <cellStyle name="60% - 强调文字颜色 5" xfId="70"/>
    <cellStyle name="强调文字颜色 6" xfId="71"/>
    <cellStyle name="常规 10" xfId="72"/>
    <cellStyle name="40% - 强调文字颜色 6" xfId="73"/>
    <cellStyle name="60% - 强调文字颜色 6" xfId="74"/>
    <cellStyle name="常规 14" xfId="75"/>
    <cellStyle name="常规 67" xfId="76"/>
    <cellStyle name="常规 72" xfId="77"/>
    <cellStyle name="常规 12 2" xfId="78"/>
    <cellStyle name="常规 33" xfId="79"/>
    <cellStyle name="常规 66" xfId="80"/>
    <cellStyle name="常规 71" xfId="81"/>
    <cellStyle name="常规_2007年云南省向人大报送政府收支预算表格式编制过程表" xfId="82"/>
    <cellStyle name="常规 13" xfId="83"/>
    <cellStyle name="常规 64" xfId="84"/>
    <cellStyle name="常规 59" xfId="85"/>
    <cellStyle name="百分比 2" xfId="86"/>
    <cellStyle name="常规 61" xfId="87"/>
    <cellStyle name="常规 69" xfId="88"/>
    <cellStyle name="常规 70" xfId="89"/>
    <cellStyle name="常规 65" xfId="90"/>
    <cellStyle name="常规 63" xfId="91"/>
    <cellStyle name="常规 62" xfId="92"/>
  </cellStyles>
  <dxfs count="2">
    <dxf>
      <font>
        <b val="0"/>
        <i val="0"/>
        <color rgb="FFFF0000"/>
      </font>
      <border/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externalLink" Target="externalLinks/externalLink1.xml" /><Relationship Id="rId26" Type="http://schemas.openxmlformats.org/officeDocument/2006/relationships/externalLink" Target="externalLinks/externalLink2.xml" /><Relationship Id="rId27" Type="http://schemas.openxmlformats.org/officeDocument/2006/relationships/externalLink" Target="externalLinks/externalLink3.xml" /><Relationship Id="rId28" Type="http://schemas.openxmlformats.org/officeDocument/2006/relationships/externalLink" Target="externalLinks/externalLink4.xml" /><Relationship Id="rId2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10.52.0.117\Budgetserver\&#39044;&#31639;&#21496;\BY\YS3\97&#20915;&#31639;&#21306;&#21439;&#26368;&#21518;&#27719;&#24635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10.52.0.117\DBSERVER\&#39044;&#31639;&#21496;\&#20849;&#20139;&#25968;&#25454;\&#21382;&#24180;&#20915;&#31639;\1996&#24180;\1996&#24180;&#30465;&#25253;&#20915;&#31639;\2021&#28246;&#21271;&#30465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2018\2018&#39044;&#31639;&#20844;&#24320;\2018&#24180;&#39044;&#20915;&#31639;&#20844;&#24320;&#27169;&#26495;&#23450;&#31295;(1)\&#38468;&#20214;1&#65306;&#215;&#215;&#24180;&#24230;&#39044;&#20915;&#31639;&#20844;&#24320;&#27169;&#26495;20180109A-&#23450;&#31295;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4-13\2022\&#39044;&#31639;&#34920;&#26684;\&#23450;&#31295;\&#39532;&#23614;&#21306;2021-2022&#20154;&#22823;&#34920;12-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基础编码"/>
      <sheetName val="2002年一般预算收入"/>
      <sheetName val="财政供养人员增幅"/>
      <sheetName val="工商税收"/>
      <sheetName val="参数表"/>
      <sheetName val="区划对应表"/>
      <sheetName val="C01-1"/>
      <sheetName val="四月份月报"/>
      <sheetName val="国家"/>
      <sheetName val="2009"/>
      <sheetName val="1-1余额表"/>
      <sheetName val="2-11担保分级表"/>
      <sheetName val="2-7一般分级表"/>
      <sheetName val="2-1余额分级表"/>
      <sheetName val="2-5直接分级表"/>
      <sheetName val="2-9专项分级表"/>
      <sheetName val="中央"/>
      <sheetName val="类型"/>
      <sheetName val="L24"/>
      <sheetName val="本年收入合计"/>
      <sheetName val="农业人口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C01-1"/>
      <sheetName val="C01-2"/>
      <sheetName val="C10"/>
      <sheetName val="C11"/>
      <sheetName val="C12"/>
      <sheetName val="C13"/>
      <sheetName val="C14"/>
      <sheetName val="C15"/>
      <sheetName val="C14-2"/>
      <sheetName val="C16"/>
      <sheetName val="C17"/>
      <sheetName val="C02"/>
      <sheetName val="C03"/>
      <sheetName val="C04-1"/>
      <sheetName val="C04-2"/>
      <sheetName val="C05-1"/>
      <sheetName val="C05-2"/>
      <sheetName val="C06"/>
      <sheetName val="C07"/>
      <sheetName val="C08"/>
      <sheetName val="C09"/>
      <sheetName val="XL4Poppy"/>
      <sheetName val=""/>
      <sheetName val="KKKKKKKK"/>
      <sheetName val="G.1R-Shou COP Gf"/>
      <sheetName val="P1012001"/>
      <sheetName val="国家"/>
      <sheetName val="_x005f_x0000__x005f_x0000__x005"/>
      <sheetName val="分县数据"/>
      <sheetName val="_x005f_x005f_x005f_x0000__x005f"/>
      <sheetName val="总表"/>
      <sheetName val="01北京市"/>
      <sheetName val="参数表"/>
      <sheetName val="经费权重"/>
      <sheetName val="_x005f_x0000__x005f_x0000__x005"/>
      <sheetName val="基础编码"/>
      <sheetName val="1-1余额表"/>
      <sheetName val="2-11担保分级表"/>
      <sheetName val="2-7一般分级表"/>
      <sheetName val="2-1余额分级表"/>
      <sheetName val="2-5直接分级表"/>
      <sheetName val="2-9专项分级表"/>
      <sheetName val="_x005f_x005f_x005f_x005f_x005f_"/>
      <sheetName val="_x0000__x0000__x0000__x0000__x0"/>
      <sheetName val="_x0000__x0000__x005"/>
      <sheetName val="_x005f_x005f_x005f_x0000__x005f"/>
      <sheetName val="_x005f_x0000__x005f_x0000__x005"/>
      <sheetName val="_x005f_x005f_x005f_x0000__x005f"/>
      <sheetName val="_x005f_x005f_x005f_x005f_x005f_"/>
      <sheetName val="_x005f_x0000__x005f_x0000__x005"/>
      <sheetName val="_x005f_x005f_x005f_x0000__x005f"/>
      <sheetName val="_x005f_x005f_x005f_x005f_x005f_"/>
      <sheetName val="_x005f_x0000__x005f_x0000__x005"/>
      <sheetName val="_x005f_x005f_x005f_x0000__x005f"/>
      <sheetName val="_x005f_x005f_x005f_x005f_x005f_"/>
      <sheetName val="_x005f_x0000__x005f_x0000__x005"/>
      <sheetName val="_x005f_x005f_x005f_x0000__x005f"/>
      <sheetName val="_x005f_x005f_x005f_x005f_x005f_"/>
      <sheetName val="_x005f_x0000__x005f_x0000__x005"/>
      <sheetName val="_x005f_x005f_x005f_x0000__x005f"/>
      <sheetName val="_x005f_x005f_x005f_x005f_x005f_"/>
      <sheetName val="_x005f_x0000__x005f_x0000__x005"/>
      <sheetName val="_x005f_x005f_x005f_x0000__x005f"/>
      <sheetName val="_x005f_x005f_x005f_x005f_x005f_"/>
      <sheetName val="_x005f_x0000__x005f_x0000__x005"/>
      <sheetName val="_x005f_x005f_x005f_x0000__x005f"/>
      <sheetName val="_x005f_x005f_x005f_x005f_x005f_"/>
      <sheetName val="_x005f_x0000__x005f_x0000__x005"/>
      <sheetName val="_x005f_x005f_x005f_x0000__x005f"/>
      <sheetName val="_x005f_x005f_x005f_x005f_x005f_"/>
      <sheetName val="_x005f_x0000__x005f_x0000__x005"/>
      <sheetName val="_x005f_x005f_x005f_x0000__x005f"/>
      <sheetName val="_x005f_x005f_x005f_x005f_x005f_"/>
      <sheetName val="_x005f_x0000__x005f_x0000__x005"/>
      <sheetName val="_x005f_x005f_x005f_x0000__x005f"/>
      <sheetName val="_x005f_x005f_x005f_x005f_x005f_"/>
      <sheetName val="_x005f_x0000__x005f_x0000__x005"/>
      <sheetName val="_x005f_x005f_x005f_x0000__x005f"/>
      <sheetName val="_x005f_x005f_x005f_x005f_x005f_"/>
      <sheetName val="_x005f_x0000__x005f_x0000__x005"/>
      <sheetName val="_x005f_x005f_x005f_x0000__x005f"/>
      <sheetName val="_x005f_x005f_x005f_x005f_x005f_"/>
      <sheetName val="_x005f_x0000__x005f_x0000__x005"/>
      <sheetName val="_x005f_x005f_x005f_x0000__x005f"/>
      <sheetName val="_x005f_x005f_x005f_x005f_x005f_"/>
      <sheetName val="_x005f_x0000__x005f_x0000__x005"/>
      <sheetName val="_x005f_x005f_x005f_x0000__x005f"/>
      <sheetName val="_x005f_x005f_x005f_x005f_x005f_"/>
      <sheetName val="_x005f_x0000__x005f_x0000__x005"/>
      <sheetName val="_x005f_x005f_x005f_x0000__x005f"/>
      <sheetName val="_x005f_x005f_x005f_x005f_x005f_"/>
      <sheetName val="_x005f_x0000__x005f_x0000__x005"/>
      <sheetName val="_x005f_x005f_x005f_x0000__x005f"/>
      <sheetName val="_x005f_x005f_x005f_x005f_x005f_"/>
      <sheetName val="_x005f_x0000__x005f_x0000__x005"/>
      <sheetName val="_x005f_x005f_x005f_x0000__x005f"/>
      <sheetName val="_x005f_x005f_x005f_x005f_x005f_"/>
      <sheetName val="_x005f_x0000__x005f_x0000__x005"/>
      <sheetName val="_x005f_x005f_x005f_x0000__x005f"/>
      <sheetName val="_x005f_x005f_x005f_x005f_x005f_"/>
      <sheetName val="_x005f_x0000__x005f_x0000__x005"/>
      <sheetName val="_x005f_x005f_x005f_x0000__x005f"/>
      <sheetName val="_x005f_x005f_x005f_x005f_x005f_"/>
      <sheetName val="_x005f_x0000__x005f_x0000__x005"/>
      <sheetName val="_x005f_x005f_x005f_x0000__x005f"/>
      <sheetName val="_x005f_x005f_x005f_x005f_x005f_"/>
      <sheetName val="_x005f_x0000__x005f_x0000__x005"/>
      <sheetName val="_x005f_x005f_x005f_x0000__x005f"/>
      <sheetName val="_x005f_x005f_x005f_x005f_x005f_"/>
      <sheetName val="_x005f_x0000__x005f_x0000__x005"/>
      <sheetName val="_x005f_x005f_x005f_x0000__x005f"/>
      <sheetName val="_x005f_x005f_x005f_x005f_x005f_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附表1-1"/>
      <sheetName val="附表1-2"/>
      <sheetName val="附表1-3"/>
      <sheetName val="附表1-4"/>
      <sheetName val="附表1-5"/>
      <sheetName val="附表1-6"/>
      <sheetName val="附表1-7"/>
      <sheetName val="附表1-8"/>
      <sheetName val="附表1-9"/>
      <sheetName val="附表1-10"/>
      <sheetName val="附表1-11"/>
      <sheetName val="附表1-12"/>
      <sheetName val="附表1-13"/>
      <sheetName val="附表1-14"/>
      <sheetName val="附表1-15"/>
      <sheetName val="附表1-16"/>
      <sheetName val="附表1-17"/>
      <sheetName val="附表1-18"/>
      <sheetName val="附表1-19"/>
      <sheetName val="附表1-20"/>
      <sheetName val="附表1-21"/>
      <sheetName val="附表1-22"/>
      <sheetName val="附表1-23"/>
      <sheetName val="附表2-1"/>
      <sheetName val="附表2-2"/>
      <sheetName val="附表2-3"/>
      <sheetName val="附表2-4"/>
      <sheetName val="附表2-5"/>
      <sheetName val="附表2-6"/>
      <sheetName val="附表2-7"/>
      <sheetName val="附表2-8"/>
      <sheetName val="附表2-9"/>
      <sheetName val="附表2-10"/>
      <sheetName val="附表2-11"/>
      <sheetName val="附表2-12"/>
      <sheetName val="附表2-13"/>
      <sheetName val="附表2-14"/>
      <sheetName val="附表2-15"/>
      <sheetName val="附表2-16"/>
      <sheetName val="附表2-17"/>
      <sheetName val="附表2-18"/>
      <sheetName val="附表2-19"/>
      <sheetName val="附表2-20"/>
      <sheetName val="附表2-21"/>
      <sheetName val="附表2-22"/>
      <sheetName val="附表3-1"/>
      <sheetName val="附表3-2"/>
      <sheetName val="附表3-3"/>
      <sheetName val="附表3-4"/>
      <sheetName val="附表3-5"/>
      <sheetName val="附表3-6"/>
      <sheetName val="附表3-7"/>
      <sheetName val="附表3-8"/>
      <sheetName val="附表3-9"/>
      <sheetName val="附表3-10"/>
      <sheetName val="附表3-11"/>
      <sheetName val="附表3-12"/>
      <sheetName val="附表4-1"/>
      <sheetName val="附表4-2"/>
      <sheetName val="附表4-3"/>
      <sheetName val="附表4-4"/>
      <sheetName val="附表4-5"/>
      <sheetName val="附表4-6"/>
      <sheetName val="附表4-7"/>
      <sheetName val="附表4-8"/>
      <sheetName val="附表4-9"/>
      <sheetName val="附表4-10"/>
      <sheetName val="附表5-1"/>
      <sheetName val="附表5-2"/>
      <sheetName val="附表5-3"/>
      <sheetName val="附表5-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目录"/>
      <sheetName val="表一"/>
      <sheetName val="表二"/>
      <sheetName val="表三"/>
      <sheetName val="表四"/>
      <sheetName val="表五"/>
      <sheetName val="表六"/>
      <sheetName val="表七"/>
      <sheetName val="表八"/>
      <sheetName val="表九"/>
      <sheetName val="表十"/>
      <sheetName val="表十一"/>
      <sheetName val="表十二"/>
      <sheetName val="表十 三"/>
      <sheetName val="表十四"/>
      <sheetName val="表十五"/>
      <sheetName val="表十六"/>
      <sheetName val="表十七"/>
      <sheetName val="表十八"/>
      <sheetName val="表十九"/>
      <sheetName val="表二十"/>
      <sheetName val="表二十一"/>
      <sheetName val="表二十二"/>
      <sheetName val="表二十三"/>
      <sheetName val="表二十四"/>
      <sheetName val="表二十五"/>
      <sheetName val="表二十六"/>
      <sheetName val="表二十七"/>
      <sheetName val="表二十八"/>
      <sheetName val="表二十九"/>
      <sheetName val="表三十"/>
      <sheetName val="表三十一"/>
      <sheetName val="表三十二"/>
      <sheetName val="表三十三"/>
    </sheetNames>
    <sheetDataSet>
      <sheetData sheetId="19">
        <row r="6">
          <cell r="B6">
            <v>275343</v>
          </cell>
        </row>
        <row r="31">
          <cell r="B31">
            <v>77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3"/>
  <sheetViews>
    <sheetView zoomScaleSheetLayoutView="100" workbookViewId="0" topLeftCell="A1">
      <selection activeCell="D35" sqref="D35"/>
    </sheetView>
  </sheetViews>
  <sheetFormatPr defaultColWidth="9.00390625" defaultRowHeight="14.25"/>
  <cols>
    <col min="1" max="1" width="44.625" style="62" customWidth="1"/>
    <col min="2" max="2" width="12.125" style="62" customWidth="1"/>
    <col min="3" max="3" width="14.00390625" style="62" customWidth="1"/>
    <col min="4" max="4" width="15.125" style="62" customWidth="1"/>
    <col min="5" max="16384" width="9.00390625" style="62" customWidth="1"/>
  </cols>
  <sheetData>
    <row r="1" spans="1:2" ht="18" customHeight="1">
      <c r="A1" s="170" t="s">
        <v>0</v>
      </c>
      <c r="B1" s="171"/>
    </row>
    <row r="2" spans="1:4" ht="20.25">
      <c r="A2" s="172" t="s">
        <v>1</v>
      </c>
      <c r="B2" s="172"/>
      <c r="C2" s="172"/>
      <c r="D2" s="172"/>
    </row>
    <row r="3" spans="1:4" ht="14.25">
      <c r="A3" s="173"/>
      <c r="B3" s="171"/>
      <c r="D3" s="161" t="s">
        <v>2</v>
      </c>
    </row>
    <row r="4" spans="1:4" ht="44.25" customHeight="1">
      <c r="A4" s="182" t="s">
        <v>3</v>
      </c>
      <c r="B4" s="104" t="s">
        <v>4</v>
      </c>
      <c r="C4" s="114" t="s">
        <v>5</v>
      </c>
      <c r="D4" s="10" t="s">
        <v>6</v>
      </c>
    </row>
    <row r="5" spans="1:4" ht="14.25">
      <c r="A5" s="183" t="s">
        <v>7</v>
      </c>
      <c r="B5" s="99">
        <f>SUM(B6:B15)</f>
        <v>182846</v>
      </c>
      <c r="C5" s="99">
        <f>SUM(C6:C15)</f>
        <v>160670</v>
      </c>
      <c r="D5" s="16">
        <f aca="true" t="shared" si="0" ref="D5:D15">B5/C5</f>
        <v>1.13802203273791</v>
      </c>
    </row>
    <row r="6" spans="1:4" ht="14.25">
      <c r="A6" s="184" t="s">
        <v>8</v>
      </c>
      <c r="B6" s="99">
        <v>66210</v>
      </c>
      <c r="C6" s="99">
        <v>59752</v>
      </c>
      <c r="D6" s="16">
        <f t="shared" si="0"/>
        <v>1.1080800642656312</v>
      </c>
    </row>
    <row r="7" spans="1:4" ht="14.25">
      <c r="A7" s="184" t="s">
        <v>9</v>
      </c>
      <c r="B7" s="99">
        <v>42290</v>
      </c>
      <c r="C7" s="99">
        <v>41584</v>
      </c>
      <c r="D7" s="16">
        <f t="shared" si="0"/>
        <v>1.0169776837245095</v>
      </c>
    </row>
    <row r="8" spans="1:4" ht="14.25">
      <c r="A8" s="184" t="s">
        <v>10</v>
      </c>
      <c r="B8" s="99">
        <v>1470</v>
      </c>
      <c r="C8" s="99">
        <v>1370</v>
      </c>
      <c r="D8" s="16">
        <f t="shared" si="0"/>
        <v>1.072992700729927</v>
      </c>
    </row>
    <row r="9" spans="1:7" ht="14.25">
      <c r="A9" s="184" t="s">
        <v>11</v>
      </c>
      <c r="B9" s="99">
        <v>16900</v>
      </c>
      <c r="C9" s="99">
        <v>12982</v>
      </c>
      <c r="D9" s="16">
        <f t="shared" si="0"/>
        <v>1.3018024957633647</v>
      </c>
      <c r="G9" s="108"/>
    </row>
    <row r="10" spans="1:4" ht="14.25">
      <c r="A10" s="184" t="s">
        <v>12</v>
      </c>
      <c r="B10" s="99">
        <v>19860</v>
      </c>
      <c r="C10" s="99">
        <v>16110</v>
      </c>
      <c r="D10" s="16">
        <f t="shared" si="0"/>
        <v>1.2327746741154562</v>
      </c>
    </row>
    <row r="11" spans="1:4" ht="14.25">
      <c r="A11" s="184" t="s">
        <v>13</v>
      </c>
      <c r="B11" s="99">
        <v>20390</v>
      </c>
      <c r="C11" s="99">
        <v>16520</v>
      </c>
      <c r="D11" s="16">
        <f t="shared" si="0"/>
        <v>1.2342615012106537</v>
      </c>
    </row>
    <row r="12" spans="1:4" ht="14.25">
      <c r="A12" s="184" t="s">
        <v>14</v>
      </c>
      <c r="B12" s="99">
        <v>8293</v>
      </c>
      <c r="C12" s="99">
        <v>6682</v>
      </c>
      <c r="D12" s="16">
        <f t="shared" si="0"/>
        <v>1.2410954803950913</v>
      </c>
    </row>
    <row r="13" spans="1:4" ht="14.25">
      <c r="A13" s="184" t="s">
        <v>15</v>
      </c>
      <c r="B13" s="99">
        <v>7330</v>
      </c>
      <c r="C13" s="99">
        <v>5580</v>
      </c>
      <c r="D13" s="16">
        <f t="shared" si="0"/>
        <v>1.3136200716845878</v>
      </c>
    </row>
    <row r="14" spans="1:4" ht="14.25">
      <c r="A14" s="184" t="s">
        <v>16</v>
      </c>
      <c r="B14" s="99">
        <v>33</v>
      </c>
      <c r="C14" s="99">
        <v>32</v>
      </c>
      <c r="D14" s="16">
        <f t="shared" si="0"/>
        <v>1.03125</v>
      </c>
    </row>
    <row r="15" spans="1:4" ht="14.25">
      <c r="A15" s="184" t="s">
        <v>17</v>
      </c>
      <c r="B15" s="99">
        <v>70</v>
      </c>
      <c r="C15" s="99">
        <v>58</v>
      </c>
      <c r="D15" s="16">
        <f t="shared" si="0"/>
        <v>1.206896551724138</v>
      </c>
    </row>
    <row r="16" spans="1:4" ht="14.25">
      <c r="A16" s="183" t="s">
        <v>18</v>
      </c>
      <c r="B16" s="99">
        <f>SUM(B17:B23)</f>
        <v>53257</v>
      </c>
      <c r="C16" s="99">
        <f>SUM(C17:C23)</f>
        <v>62165</v>
      </c>
      <c r="D16" s="16">
        <f aca="true" t="shared" si="1" ref="D16:D37">B16/C16</f>
        <v>0.8567039330813159</v>
      </c>
    </row>
    <row r="17" spans="1:4" ht="14.25">
      <c r="A17" s="184" t="s">
        <v>19</v>
      </c>
      <c r="B17" s="99">
        <v>13290</v>
      </c>
      <c r="C17" s="99">
        <v>12890</v>
      </c>
      <c r="D17" s="16">
        <f t="shared" si="1"/>
        <v>1.031031807602793</v>
      </c>
    </row>
    <row r="18" spans="1:4" ht="14.25">
      <c r="A18" s="184" t="s">
        <v>20</v>
      </c>
      <c r="B18" s="99">
        <v>2020</v>
      </c>
      <c r="C18" s="99">
        <v>2039</v>
      </c>
      <c r="D18" s="16">
        <f t="shared" si="1"/>
        <v>0.9906817067189799</v>
      </c>
    </row>
    <row r="19" spans="1:4" ht="14.25">
      <c r="A19" s="184" t="s">
        <v>21</v>
      </c>
      <c r="B19" s="99">
        <v>5613</v>
      </c>
      <c r="C19" s="99">
        <v>4713</v>
      </c>
      <c r="D19" s="16">
        <f t="shared" si="1"/>
        <v>1.1909611712285169</v>
      </c>
    </row>
    <row r="20" spans="1:4" ht="14.25">
      <c r="A20" s="184" t="s">
        <v>22</v>
      </c>
      <c r="B20" s="99">
        <v>7515</v>
      </c>
      <c r="C20" s="99">
        <v>7015</v>
      </c>
      <c r="D20" s="16">
        <f t="shared" si="1"/>
        <v>1.0712758374910905</v>
      </c>
    </row>
    <row r="21" spans="1:4" ht="14.25">
      <c r="A21" s="213" t="s">
        <v>23</v>
      </c>
      <c r="B21" s="99">
        <v>19210</v>
      </c>
      <c r="C21" s="99">
        <v>9918</v>
      </c>
      <c r="D21" s="16">
        <f t="shared" si="1"/>
        <v>1.936882435974995</v>
      </c>
    </row>
    <row r="22" spans="1:4" ht="14.25">
      <c r="A22" s="214" t="s">
        <v>24</v>
      </c>
      <c r="B22" s="99">
        <v>348</v>
      </c>
      <c r="C22" s="99">
        <v>329</v>
      </c>
      <c r="D22" s="16">
        <f t="shared" si="1"/>
        <v>1.0577507598784195</v>
      </c>
    </row>
    <row r="23" spans="1:4" ht="14.25">
      <c r="A23" s="215" t="s">
        <v>25</v>
      </c>
      <c r="B23" s="99">
        <v>5261</v>
      </c>
      <c r="C23" s="99">
        <v>25261</v>
      </c>
      <c r="D23" s="16">
        <f t="shared" si="1"/>
        <v>0.20826570602905664</v>
      </c>
    </row>
    <row r="24" spans="1:4" ht="14.25">
      <c r="A24" s="189" t="s">
        <v>26</v>
      </c>
      <c r="B24" s="216">
        <f>B16+B5</f>
        <v>236103</v>
      </c>
      <c r="C24" s="216">
        <f>C16+C5</f>
        <v>222835</v>
      </c>
      <c r="D24" s="16">
        <f t="shared" si="1"/>
        <v>1.0595418134494132</v>
      </c>
    </row>
    <row r="25" spans="1:4" ht="14.25">
      <c r="A25" s="191" t="s">
        <v>27</v>
      </c>
      <c r="B25" s="216"/>
      <c r="C25" s="216"/>
      <c r="D25" s="16"/>
    </row>
    <row r="26" spans="1:4" ht="14.25">
      <c r="A26" s="191" t="s">
        <v>28</v>
      </c>
      <c r="B26" s="216">
        <f>B27+B31+B32+B33+B34+B35+B36</f>
        <v>130698</v>
      </c>
      <c r="C26" s="216">
        <f>C27+C31+C32+C33+C34+C35+C36</f>
        <v>228908</v>
      </c>
      <c r="D26" s="16">
        <f t="shared" si="1"/>
        <v>0.5709630069722333</v>
      </c>
    </row>
    <row r="27" spans="1:4" ht="14.25">
      <c r="A27" s="193" t="s">
        <v>29</v>
      </c>
      <c r="B27" s="216">
        <f>SUM(B28:B30)</f>
        <v>95150</v>
      </c>
      <c r="C27" s="216">
        <f>SUM(C28:C30)</f>
        <v>84150</v>
      </c>
      <c r="D27" s="16">
        <f t="shared" si="1"/>
        <v>1.130718954248366</v>
      </c>
    </row>
    <row r="28" spans="1:4" ht="14.25">
      <c r="A28" s="194" t="s">
        <v>30</v>
      </c>
      <c r="B28" s="216">
        <v>14150</v>
      </c>
      <c r="C28" s="216">
        <v>14150</v>
      </c>
      <c r="D28" s="16">
        <f t="shared" si="1"/>
        <v>1</v>
      </c>
    </row>
    <row r="29" spans="1:4" ht="14.25">
      <c r="A29" s="194" t="s">
        <v>31</v>
      </c>
      <c r="B29" s="216">
        <v>51000</v>
      </c>
      <c r="C29" s="216">
        <v>50000</v>
      </c>
      <c r="D29" s="16">
        <f t="shared" si="1"/>
        <v>1.02</v>
      </c>
    </row>
    <row r="30" spans="1:4" ht="14.25">
      <c r="A30" s="194" t="s">
        <v>32</v>
      </c>
      <c r="B30" s="216">
        <v>30000</v>
      </c>
      <c r="C30" s="216">
        <v>20000</v>
      </c>
      <c r="D30" s="16">
        <f t="shared" si="1"/>
        <v>1.5</v>
      </c>
    </row>
    <row r="31" spans="1:4" ht="14.25">
      <c r="A31" s="196" t="s">
        <v>33</v>
      </c>
      <c r="B31" s="216"/>
      <c r="C31" s="216"/>
      <c r="D31" s="16"/>
    </row>
    <row r="32" spans="1:4" ht="14.25">
      <c r="A32" s="197" t="s">
        <v>34</v>
      </c>
      <c r="B32" s="216">
        <v>15248</v>
      </c>
      <c r="C32" s="216">
        <v>24507</v>
      </c>
      <c r="D32" s="16">
        <f t="shared" si="1"/>
        <v>0.622189578487779</v>
      </c>
    </row>
    <row r="33" spans="1:4" ht="14.25">
      <c r="A33" s="197" t="s">
        <v>35</v>
      </c>
      <c r="B33" s="216">
        <v>300</v>
      </c>
      <c r="C33" s="216">
        <v>376</v>
      </c>
      <c r="D33" s="16">
        <f t="shared" si="1"/>
        <v>0.7978723404255319</v>
      </c>
    </row>
    <row r="34" spans="1:4" ht="14.25">
      <c r="A34" s="193" t="s">
        <v>36</v>
      </c>
      <c r="B34" s="216">
        <v>20000</v>
      </c>
      <c r="C34" s="216">
        <v>15000</v>
      </c>
      <c r="D34" s="16">
        <f t="shared" si="1"/>
        <v>1.3333333333333333</v>
      </c>
    </row>
    <row r="35" spans="1:4" ht="14.25">
      <c r="A35" s="198" t="s">
        <v>37</v>
      </c>
      <c r="B35" s="216"/>
      <c r="C35" s="216">
        <v>104875</v>
      </c>
      <c r="D35" s="16">
        <f t="shared" si="1"/>
        <v>0</v>
      </c>
    </row>
    <row r="36" spans="1:4" ht="14.25">
      <c r="A36" s="197" t="s">
        <v>38</v>
      </c>
      <c r="B36" s="216"/>
      <c r="C36" s="216"/>
      <c r="D36" s="16"/>
    </row>
    <row r="37" spans="1:4" ht="14.25">
      <c r="A37" s="189" t="s">
        <v>39</v>
      </c>
      <c r="B37" s="216">
        <f>B24+B25+B26</f>
        <v>366801</v>
      </c>
      <c r="C37" s="216">
        <f>C24+C25+C26</f>
        <v>451743</v>
      </c>
      <c r="D37" s="16">
        <f t="shared" si="1"/>
        <v>0.8119683094148664</v>
      </c>
    </row>
    <row r="38" spans="1:2" ht="14.25">
      <c r="A38" s="199"/>
      <c r="B38" s="171"/>
    </row>
    <row r="39" spans="1:2" ht="14.25">
      <c r="A39" s="199"/>
      <c r="B39" s="171"/>
    </row>
    <row r="40" spans="1:2" ht="14.25">
      <c r="A40" s="199"/>
      <c r="B40" s="171"/>
    </row>
    <row r="41" spans="1:2" ht="14.25">
      <c r="A41" s="171"/>
      <c r="B41" s="171"/>
    </row>
    <row r="42" spans="1:2" ht="14.25">
      <c r="A42" s="171"/>
      <c r="B42" s="171"/>
    </row>
    <row r="43" spans="1:2" ht="14.25">
      <c r="A43" s="171"/>
      <c r="B43" s="171"/>
    </row>
  </sheetData>
  <sheetProtection/>
  <mergeCells count="1">
    <mergeCell ref="A2:D2"/>
  </mergeCells>
  <printOptions/>
  <pageMargins left="0.71" right="0.71" top="0.75" bottom="0.75" header="0.31" footer="0.31"/>
  <pageSetup fitToHeight="0" fitToWidth="1" orientation="portrait" paperSize="9" scale="95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"/>
  <sheetViews>
    <sheetView zoomScaleSheetLayoutView="100" workbookViewId="0" topLeftCell="A2">
      <selection activeCell="C27" sqref="C27"/>
    </sheetView>
  </sheetViews>
  <sheetFormatPr defaultColWidth="9.00390625" defaultRowHeight="14.25"/>
  <cols>
    <col min="1" max="1" width="41.625" style="62" customWidth="1"/>
    <col min="2" max="2" width="14.625" style="62" customWidth="1"/>
    <col min="3" max="3" width="11.50390625" style="62" customWidth="1"/>
    <col min="4" max="4" width="15.625" style="62" customWidth="1"/>
    <col min="5" max="16384" width="9.00390625" style="62" customWidth="1"/>
  </cols>
  <sheetData>
    <row r="1" ht="21.75" customHeight="1">
      <c r="A1" s="63" t="s">
        <v>612</v>
      </c>
    </row>
    <row r="2" spans="1:4" ht="27" customHeight="1">
      <c r="A2" s="64" t="s">
        <v>613</v>
      </c>
      <c r="B2" s="64"/>
      <c r="C2" s="64"/>
      <c r="D2" s="64"/>
    </row>
    <row r="3" spans="1:4" ht="14.25">
      <c r="A3" s="65"/>
      <c r="B3" s="66"/>
      <c r="C3" s="66"/>
      <c r="D3" s="94" t="s">
        <v>545</v>
      </c>
    </row>
    <row r="4" spans="1:4" ht="45.75" customHeight="1">
      <c r="A4" s="78" t="s">
        <v>614</v>
      </c>
      <c r="B4" s="104" t="s">
        <v>4</v>
      </c>
      <c r="C4" s="10" t="s">
        <v>5</v>
      </c>
      <c r="D4" s="10" t="s">
        <v>6</v>
      </c>
    </row>
    <row r="5" spans="1:4" ht="18.75" customHeight="1">
      <c r="A5" s="105" t="s">
        <v>615</v>
      </c>
      <c r="B5" s="104">
        <v>590640</v>
      </c>
      <c r="C5" s="10">
        <v>129461</v>
      </c>
      <c r="D5" s="16">
        <f>B5/C5</f>
        <v>4.562300615629417</v>
      </c>
    </row>
    <row r="6" spans="1:4" ht="18.75" customHeight="1">
      <c r="A6" s="79" t="s">
        <v>616</v>
      </c>
      <c r="B6" s="104">
        <v>590640</v>
      </c>
      <c r="C6" s="10">
        <v>129461</v>
      </c>
      <c r="D6" s="16">
        <f>B6/C6</f>
        <v>4.562300615629417</v>
      </c>
    </row>
    <row r="7" spans="1:4" ht="17.25" customHeight="1">
      <c r="A7" s="106" t="s">
        <v>617</v>
      </c>
      <c r="B7" s="107"/>
      <c r="C7" s="107"/>
      <c r="D7" s="107"/>
    </row>
    <row r="8" spans="1:4" ht="17.25" customHeight="1">
      <c r="A8" s="106" t="s">
        <v>618</v>
      </c>
      <c r="B8" s="107"/>
      <c r="C8" s="107"/>
      <c r="D8" s="107"/>
    </row>
    <row r="9" spans="1:6" ht="17.25" customHeight="1">
      <c r="A9" s="106" t="s">
        <v>619</v>
      </c>
      <c r="B9" s="107"/>
      <c r="C9" s="107"/>
      <c r="D9" s="107"/>
      <c r="F9" s="108"/>
    </row>
    <row r="10" spans="1:4" ht="17.25" customHeight="1">
      <c r="A10" s="106" t="s">
        <v>620</v>
      </c>
      <c r="B10" s="80"/>
      <c r="C10" s="80"/>
      <c r="D10" s="71"/>
    </row>
    <row r="11" spans="1:4" ht="17.25" customHeight="1">
      <c r="A11" s="106" t="s">
        <v>621</v>
      </c>
      <c r="B11" s="80">
        <v>582977</v>
      </c>
      <c r="C11" s="80">
        <v>124957</v>
      </c>
      <c r="D11" s="16">
        <f aca="true" t="shared" si="0" ref="D11:D17">B11/C11</f>
        <v>4.665420904791248</v>
      </c>
    </row>
    <row r="12" spans="1:4" ht="17.25" customHeight="1">
      <c r="A12" s="106" t="s">
        <v>622</v>
      </c>
      <c r="B12" s="80"/>
      <c r="C12" s="80"/>
      <c r="D12" s="71"/>
    </row>
    <row r="13" spans="1:4" ht="17.25" customHeight="1">
      <c r="A13" s="106" t="s">
        <v>623</v>
      </c>
      <c r="B13" s="80"/>
      <c r="C13" s="80"/>
      <c r="D13" s="71"/>
    </row>
    <row r="14" spans="1:4" ht="17.25" customHeight="1">
      <c r="A14" s="106" t="s">
        <v>624</v>
      </c>
      <c r="B14" s="80">
        <v>3014</v>
      </c>
      <c r="C14" s="80">
        <v>1326</v>
      </c>
      <c r="D14" s="16">
        <f t="shared" si="0"/>
        <v>2.273001508295626</v>
      </c>
    </row>
    <row r="15" spans="1:4" ht="17.25" customHeight="1">
      <c r="A15" s="106" t="s">
        <v>625</v>
      </c>
      <c r="B15" s="80"/>
      <c r="C15" s="80"/>
      <c r="D15" s="71"/>
    </row>
    <row r="16" spans="1:4" ht="17.25" customHeight="1">
      <c r="A16" s="106" t="s">
        <v>626</v>
      </c>
      <c r="B16" s="80"/>
      <c r="C16" s="80"/>
      <c r="D16" s="16"/>
    </row>
    <row r="17" spans="1:4" ht="17.25" customHeight="1">
      <c r="A17" s="106" t="s">
        <v>627</v>
      </c>
      <c r="B17" s="80">
        <v>3493</v>
      </c>
      <c r="C17" s="80">
        <v>3178</v>
      </c>
      <c r="D17" s="16">
        <f t="shared" si="0"/>
        <v>1.0991189427312775</v>
      </c>
    </row>
    <row r="18" spans="1:4" ht="17.25" customHeight="1">
      <c r="A18" s="106" t="s">
        <v>628</v>
      </c>
      <c r="B18" s="80"/>
      <c r="C18" s="80"/>
      <c r="D18" s="71"/>
    </row>
    <row r="19" spans="1:4" ht="17.25" customHeight="1">
      <c r="A19" s="106" t="s">
        <v>629</v>
      </c>
      <c r="B19" s="80"/>
      <c r="C19" s="80"/>
      <c r="D19" s="71"/>
    </row>
    <row r="20" spans="1:4" ht="17.25" customHeight="1">
      <c r="A20" s="78" t="s">
        <v>630</v>
      </c>
      <c r="B20" s="80">
        <v>589484</v>
      </c>
      <c r="C20" s="80">
        <v>129461</v>
      </c>
      <c r="D20" s="16">
        <f aca="true" t="shared" si="1" ref="D20:D25">B20/C20</f>
        <v>4.553371285560902</v>
      </c>
    </row>
    <row r="21" spans="1:4" ht="17.25" customHeight="1">
      <c r="A21" s="70" t="s">
        <v>631</v>
      </c>
      <c r="B21" s="80"/>
      <c r="C21" s="80"/>
      <c r="D21" s="71"/>
    </row>
    <row r="22" spans="1:4" ht="17.25" customHeight="1">
      <c r="A22" s="70" t="s">
        <v>632</v>
      </c>
      <c r="B22" s="80">
        <v>1156</v>
      </c>
      <c r="C22" s="80">
        <v>144309</v>
      </c>
      <c r="D22" s="16">
        <f>B22/C22</f>
        <v>0.008010588390190494</v>
      </c>
    </row>
    <row r="23" spans="1:4" ht="17.25" customHeight="1">
      <c r="A23" s="79" t="s">
        <v>633</v>
      </c>
      <c r="B23" s="80"/>
      <c r="C23" s="80">
        <v>2824</v>
      </c>
      <c r="D23" s="16">
        <f t="shared" si="1"/>
        <v>0</v>
      </c>
    </row>
    <row r="24" spans="1:4" ht="17.25" customHeight="1">
      <c r="A24" s="79" t="s">
        <v>634</v>
      </c>
      <c r="B24" s="80"/>
      <c r="C24" s="80"/>
      <c r="D24" s="71"/>
    </row>
    <row r="25" spans="1:4" ht="17.25" customHeight="1">
      <c r="A25" s="79" t="s">
        <v>635</v>
      </c>
      <c r="B25" s="80">
        <v>1156</v>
      </c>
      <c r="C25" s="80">
        <v>8769</v>
      </c>
      <c r="D25" s="16">
        <f t="shared" si="1"/>
        <v>0.13182803056220777</v>
      </c>
    </row>
    <row r="26" spans="1:4" ht="17.25" customHeight="1">
      <c r="A26" s="71" t="s">
        <v>636</v>
      </c>
      <c r="B26" s="80"/>
      <c r="C26" s="80"/>
      <c r="D26" s="71"/>
    </row>
    <row r="27" spans="1:4" ht="17.25" customHeight="1">
      <c r="A27" s="71" t="s">
        <v>637</v>
      </c>
      <c r="B27" s="80"/>
      <c r="C27" s="80">
        <f>70528+62188</f>
        <v>132716</v>
      </c>
      <c r="D27" s="16">
        <f>B27/C27</f>
        <v>0</v>
      </c>
    </row>
    <row r="28" spans="1:4" ht="17.25" customHeight="1">
      <c r="A28" s="78" t="s">
        <v>39</v>
      </c>
      <c r="B28" s="80">
        <v>590640</v>
      </c>
      <c r="C28" s="80">
        <v>273770</v>
      </c>
      <c r="D28" s="16">
        <f>B28/C28</f>
        <v>2.157431420535486</v>
      </c>
    </row>
  </sheetData>
  <sheetProtection/>
  <mergeCells count="1">
    <mergeCell ref="A2:D2"/>
  </mergeCells>
  <printOptions/>
  <pageMargins left="0.71" right="0.71" top="0.75" bottom="0.75" header="0.31" footer="0.31"/>
  <pageSetup fitToHeight="0" fitToWidth="1" orientation="portrait" paperSize="9" scale="98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24"/>
  <sheetViews>
    <sheetView zoomScaleSheetLayoutView="100" workbookViewId="0" topLeftCell="A1">
      <selection activeCell="D16" sqref="D16"/>
    </sheetView>
  </sheetViews>
  <sheetFormatPr defaultColWidth="9.00390625" defaultRowHeight="14.25"/>
  <cols>
    <col min="1" max="1" width="34.50390625" style="62" customWidth="1"/>
    <col min="2" max="3" width="14.00390625" style="62" customWidth="1"/>
    <col min="4" max="4" width="19.125" style="62" customWidth="1"/>
    <col min="5" max="16384" width="9.00390625" style="62" customWidth="1"/>
  </cols>
  <sheetData>
    <row r="1" ht="14.25">
      <c r="A1" s="63" t="s">
        <v>638</v>
      </c>
    </row>
    <row r="2" spans="1:4" ht="20.25">
      <c r="A2" s="64" t="s">
        <v>639</v>
      </c>
      <c r="B2" s="64"/>
      <c r="C2" s="64"/>
      <c r="D2" s="64"/>
    </row>
    <row r="3" spans="1:4" ht="14.25">
      <c r="A3" s="65"/>
      <c r="B3" s="66"/>
      <c r="C3" s="66"/>
      <c r="D3" s="67" t="s">
        <v>545</v>
      </c>
    </row>
    <row r="4" spans="1:4" ht="45" customHeight="1">
      <c r="A4" s="86" t="s">
        <v>614</v>
      </c>
      <c r="B4" s="86" t="s">
        <v>4</v>
      </c>
      <c r="C4" s="10" t="s">
        <v>5</v>
      </c>
      <c r="D4" s="10" t="s">
        <v>6</v>
      </c>
    </row>
    <row r="5" spans="1:4" ht="19.5" customHeight="1">
      <c r="A5" s="71" t="s">
        <v>640</v>
      </c>
      <c r="B5" s="80"/>
      <c r="C5" s="80">
        <v>3</v>
      </c>
      <c r="D5" s="16">
        <f aca="true" t="shared" si="0" ref="D5:D9">B5/C5</f>
        <v>0</v>
      </c>
    </row>
    <row r="6" spans="1:4" ht="19.5" customHeight="1">
      <c r="A6" s="71" t="s">
        <v>641</v>
      </c>
      <c r="B6" s="80"/>
      <c r="C6" s="80">
        <v>37</v>
      </c>
      <c r="D6" s="16">
        <f t="shared" si="0"/>
        <v>0</v>
      </c>
    </row>
    <row r="7" spans="1:4" ht="19.5" customHeight="1">
      <c r="A7" s="71" t="s">
        <v>642</v>
      </c>
      <c r="B7" s="80"/>
      <c r="C7" s="80"/>
      <c r="D7" s="71"/>
    </row>
    <row r="8" spans="1:4" ht="19.5" customHeight="1">
      <c r="A8" s="71" t="s">
        <v>643</v>
      </c>
      <c r="B8" s="80">
        <v>436222</v>
      </c>
      <c r="C8" s="80">
        <v>68223</v>
      </c>
      <c r="D8" s="16">
        <f t="shared" si="0"/>
        <v>6.394060654031631</v>
      </c>
    </row>
    <row r="9" spans="1:6" ht="19.5" customHeight="1">
      <c r="A9" s="71" t="s">
        <v>644</v>
      </c>
      <c r="B9" s="80"/>
      <c r="C9" s="80">
        <v>70</v>
      </c>
      <c r="D9" s="16">
        <f t="shared" si="0"/>
        <v>0</v>
      </c>
      <c r="F9" s="108"/>
    </row>
    <row r="10" spans="1:4" ht="19.5" customHeight="1">
      <c r="A10" s="71" t="s">
        <v>645</v>
      </c>
      <c r="B10" s="80"/>
      <c r="C10" s="80"/>
      <c r="D10" s="71"/>
    </row>
    <row r="11" spans="1:4" ht="19.5" customHeight="1">
      <c r="A11" s="71" t="s">
        <v>646</v>
      </c>
      <c r="B11" s="80"/>
      <c r="C11" s="80"/>
      <c r="D11" s="71"/>
    </row>
    <row r="12" spans="1:4" ht="19.5" customHeight="1">
      <c r="A12" s="71" t="s">
        <v>647</v>
      </c>
      <c r="B12" s="80"/>
      <c r="C12" s="80"/>
      <c r="D12" s="71"/>
    </row>
    <row r="13" spans="1:4" ht="19.5" customHeight="1">
      <c r="A13" s="71" t="s">
        <v>648</v>
      </c>
      <c r="B13" s="80"/>
      <c r="C13" s="80">
        <v>71360</v>
      </c>
      <c r="D13" s="16">
        <f aca="true" t="shared" si="1" ref="D13:D15">B13/C13</f>
        <v>0</v>
      </c>
    </row>
    <row r="14" spans="1:4" ht="19.5" customHeight="1">
      <c r="A14" s="71" t="s">
        <v>649</v>
      </c>
      <c r="B14" s="80">
        <v>27361</v>
      </c>
      <c r="C14" s="80">
        <v>26271</v>
      </c>
      <c r="D14" s="16">
        <f t="shared" si="1"/>
        <v>1.0414906170301854</v>
      </c>
    </row>
    <row r="15" spans="1:4" ht="19.5" customHeight="1">
      <c r="A15" s="71" t="s">
        <v>650</v>
      </c>
      <c r="B15" s="80">
        <v>800</v>
      </c>
      <c r="C15" s="80"/>
      <c r="D15" s="16"/>
    </row>
    <row r="16" spans="1:4" ht="19.5" customHeight="1">
      <c r="A16" s="78" t="s">
        <v>651</v>
      </c>
      <c r="B16" s="80">
        <v>464383</v>
      </c>
      <c r="C16" s="80">
        <v>165964</v>
      </c>
      <c r="D16" s="16">
        <f>B16/C16</f>
        <v>2.7980947675399483</v>
      </c>
    </row>
    <row r="17" spans="1:4" ht="19.5" customHeight="1">
      <c r="A17" s="70" t="s">
        <v>69</v>
      </c>
      <c r="B17" s="80">
        <v>125103</v>
      </c>
      <c r="C17" s="80">
        <v>106650</v>
      </c>
      <c r="D17" s="16">
        <f>B17/C17</f>
        <v>1.1730239099859352</v>
      </c>
    </row>
    <row r="18" spans="1:4" ht="19.5" customHeight="1">
      <c r="A18" s="70" t="s">
        <v>70</v>
      </c>
      <c r="B18" s="80">
        <v>1154</v>
      </c>
      <c r="C18" s="80">
        <v>1156</v>
      </c>
      <c r="D18" s="16">
        <f>B18/C18</f>
        <v>0.9982698961937716</v>
      </c>
    </row>
    <row r="19" spans="1:4" ht="19.5" customHeight="1">
      <c r="A19" s="84" t="s">
        <v>652</v>
      </c>
      <c r="B19" s="80"/>
      <c r="C19" s="80"/>
      <c r="D19" s="71"/>
    </row>
    <row r="20" spans="1:4" ht="19.5" customHeight="1">
      <c r="A20" s="84" t="s">
        <v>653</v>
      </c>
      <c r="B20" s="80"/>
      <c r="C20" s="80"/>
      <c r="D20" s="71"/>
    </row>
    <row r="21" spans="1:4" ht="19.5" customHeight="1">
      <c r="A21" s="84" t="s">
        <v>536</v>
      </c>
      <c r="B21" s="80"/>
      <c r="C21" s="80"/>
      <c r="D21" s="71"/>
    </row>
    <row r="22" spans="1:4" ht="19.5" customHeight="1">
      <c r="A22" s="84" t="s">
        <v>654</v>
      </c>
      <c r="B22" s="80"/>
      <c r="C22" s="80"/>
      <c r="D22" s="71"/>
    </row>
    <row r="23" spans="1:4" ht="19.5" customHeight="1">
      <c r="A23" s="84" t="s">
        <v>655</v>
      </c>
      <c r="B23" s="80">
        <v>1154</v>
      </c>
      <c r="C23" s="80">
        <v>1156</v>
      </c>
      <c r="D23" s="16">
        <f>B23/C23</f>
        <v>0.9982698961937716</v>
      </c>
    </row>
    <row r="24" spans="1:4" ht="19.5" customHeight="1">
      <c r="A24" s="78" t="s">
        <v>84</v>
      </c>
      <c r="B24" s="80">
        <v>590640</v>
      </c>
      <c r="C24" s="80">
        <v>273770</v>
      </c>
      <c r="D24" s="16">
        <f>B24/C24</f>
        <v>2.157431420535486</v>
      </c>
    </row>
  </sheetData>
  <sheetProtection/>
  <mergeCells count="1">
    <mergeCell ref="A2:D2"/>
  </mergeCells>
  <printOptions/>
  <pageMargins left="0.71" right="0.71" top="0.75" bottom="0.75" header="0.31" footer="0.31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"/>
  <sheetViews>
    <sheetView zoomScaleSheetLayoutView="100" workbookViewId="0" topLeftCell="A1">
      <selection activeCell="C6" sqref="C6"/>
    </sheetView>
  </sheetViews>
  <sheetFormatPr defaultColWidth="9.00390625" defaultRowHeight="14.25"/>
  <cols>
    <col min="1" max="1" width="41.625" style="62" customWidth="1"/>
    <col min="2" max="2" width="14.625" style="62" customWidth="1"/>
    <col min="3" max="3" width="11.50390625" style="62" customWidth="1"/>
    <col min="4" max="4" width="15.625" style="62" customWidth="1"/>
    <col min="5" max="16384" width="9.00390625" style="62" customWidth="1"/>
  </cols>
  <sheetData>
    <row r="1" ht="21.75" customHeight="1">
      <c r="A1" s="63" t="s">
        <v>656</v>
      </c>
    </row>
    <row r="2" spans="1:4" ht="27" customHeight="1">
      <c r="A2" s="64" t="s">
        <v>657</v>
      </c>
      <c r="B2" s="64"/>
      <c r="C2" s="64"/>
      <c r="D2" s="64"/>
    </row>
    <row r="3" spans="1:4" ht="14.25">
      <c r="A3" s="65"/>
      <c r="B3" s="66"/>
      <c r="C3" s="66"/>
      <c r="D3" s="94" t="s">
        <v>545</v>
      </c>
    </row>
    <row r="4" spans="1:4" ht="45.75" customHeight="1">
      <c r="A4" s="78" t="s">
        <v>614</v>
      </c>
      <c r="B4" s="104" t="s">
        <v>4</v>
      </c>
      <c r="C4" s="10" t="s">
        <v>5</v>
      </c>
      <c r="D4" s="10" t="s">
        <v>6</v>
      </c>
    </row>
    <row r="5" spans="1:4" ht="18.75" customHeight="1">
      <c r="A5" s="105" t="s">
        <v>615</v>
      </c>
      <c r="B5" s="104">
        <v>589471</v>
      </c>
      <c r="C5" s="10">
        <v>129331</v>
      </c>
      <c r="D5" s="16">
        <f>B5/C5</f>
        <v>4.557847693128484</v>
      </c>
    </row>
    <row r="6" spans="1:4" ht="18.75" customHeight="1">
      <c r="A6" s="79" t="s">
        <v>616</v>
      </c>
      <c r="B6" s="104">
        <v>589471</v>
      </c>
      <c r="C6" s="10">
        <v>129331</v>
      </c>
      <c r="D6" s="16">
        <f>B6/C6</f>
        <v>4.557847693128484</v>
      </c>
    </row>
    <row r="7" spans="1:4" ht="17.25" customHeight="1">
      <c r="A7" s="106" t="s">
        <v>617</v>
      </c>
      <c r="B7" s="107"/>
      <c r="C7" s="107"/>
      <c r="D7" s="107"/>
    </row>
    <row r="8" spans="1:4" ht="17.25" customHeight="1">
      <c r="A8" s="106" t="s">
        <v>618</v>
      </c>
      <c r="B8" s="107"/>
      <c r="C8" s="107"/>
      <c r="D8" s="107"/>
    </row>
    <row r="9" spans="1:6" ht="17.25" customHeight="1">
      <c r="A9" s="106" t="s">
        <v>619</v>
      </c>
      <c r="B9" s="107"/>
      <c r="C9" s="107"/>
      <c r="D9" s="107"/>
      <c r="F9" s="108"/>
    </row>
    <row r="10" spans="1:4" ht="17.25" customHeight="1">
      <c r="A10" s="106" t="s">
        <v>620</v>
      </c>
      <c r="B10" s="80"/>
      <c r="C10" s="80"/>
      <c r="D10" s="71"/>
    </row>
    <row r="11" spans="1:4" ht="17.25" customHeight="1">
      <c r="A11" s="106" t="s">
        <v>621</v>
      </c>
      <c r="B11" s="80">
        <v>582977</v>
      </c>
      <c r="C11" s="80">
        <v>124957</v>
      </c>
      <c r="D11" s="16">
        <f>B11/C11</f>
        <v>4.665420904791248</v>
      </c>
    </row>
    <row r="12" spans="1:4" ht="17.25" customHeight="1">
      <c r="A12" s="106" t="s">
        <v>622</v>
      </c>
      <c r="B12" s="80"/>
      <c r="C12" s="80"/>
      <c r="D12" s="71"/>
    </row>
    <row r="13" spans="1:4" ht="17.25" customHeight="1">
      <c r="A13" s="106" t="s">
        <v>623</v>
      </c>
      <c r="B13" s="80"/>
      <c r="C13" s="80"/>
      <c r="D13" s="71"/>
    </row>
    <row r="14" spans="1:4" ht="17.25" customHeight="1">
      <c r="A14" s="106" t="s">
        <v>624</v>
      </c>
      <c r="B14" s="80">
        <v>3014</v>
      </c>
      <c r="C14" s="80">
        <v>1326</v>
      </c>
      <c r="D14" s="16">
        <f>B14/C14</f>
        <v>2.273001508295626</v>
      </c>
    </row>
    <row r="15" spans="1:4" ht="17.25" customHeight="1">
      <c r="A15" s="106" t="s">
        <v>625</v>
      </c>
      <c r="B15" s="80"/>
      <c r="C15" s="80"/>
      <c r="D15" s="71"/>
    </row>
    <row r="16" spans="1:4" ht="17.25" customHeight="1">
      <c r="A16" s="106" t="s">
        <v>626</v>
      </c>
      <c r="B16" s="80"/>
      <c r="C16" s="80"/>
      <c r="D16" s="71"/>
    </row>
    <row r="17" spans="1:4" ht="17.25" customHeight="1">
      <c r="A17" s="106" t="s">
        <v>627</v>
      </c>
      <c r="B17" s="80">
        <v>3480</v>
      </c>
      <c r="C17" s="80">
        <v>3048</v>
      </c>
      <c r="D17" s="16">
        <f aca="true" t="shared" si="0" ref="D17:D23">B17/C17</f>
        <v>1.141732283464567</v>
      </c>
    </row>
    <row r="18" spans="1:4" ht="17.25" customHeight="1">
      <c r="A18" s="106" t="s">
        <v>628</v>
      </c>
      <c r="B18" s="80"/>
      <c r="C18" s="80"/>
      <c r="D18" s="71"/>
    </row>
    <row r="19" spans="1:4" ht="17.25" customHeight="1">
      <c r="A19" s="106" t="s">
        <v>629</v>
      </c>
      <c r="B19" s="80"/>
      <c r="C19" s="80"/>
      <c r="D19" s="71"/>
    </row>
    <row r="20" spans="1:4" ht="17.25" customHeight="1">
      <c r="A20" s="78" t="s">
        <v>630</v>
      </c>
      <c r="B20" s="80">
        <v>589471</v>
      </c>
      <c r="C20" s="80">
        <v>129331</v>
      </c>
      <c r="D20" s="16">
        <f t="shared" si="0"/>
        <v>4.557847693128484</v>
      </c>
    </row>
    <row r="21" spans="1:4" ht="17.25" customHeight="1">
      <c r="A21" s="70" t="s">
        <v>631</v>
      </c>
      <c r="B21" s="80"/>
      <c r="C21" s="80"/>
      <c r="D21" s="71"/>
    </row>
    <row r="22" spans="1:4" ht="17.25" customHeight="1">
      <c r="A22" s="70" t="s">
        <v>632</v>
      </c>
      <c r="B22" s="80">
        <v>1026</v>
      </c>
      <c r="C22" s="80">
        <f>15249+14668+81704</f>
        <v>111621</v>
      </c>
      <c r="D22" s="16">
        <f t="shared" si="0"/>
        <v>0.009191818743784773</v>
      </c>
    </row>
    <row r="23" spans="1:4" ht="17.25" customHeight="1">
      <c r="A23" s="79" t="s">
        <v>633</v>
      </c>
      <c r="B23" s="80"/>
      <c r="C23" s="80">
        <v>2824</v>
      </c>
      <c r="D23" s="16">
        <f t="shared" si="0"/>
        <v>0</v>
      </c>
    </row>
    <row r="24" spans="1:4" ht="17.25" customHeight="1">
      <c r="A24" s="79" t="s">
        <v>634</v>
      </c>
      <c r="B24" s="80"/>
      <c r="C24" s="80"/>
      <c r="D24" s="71"/>
    </row>
    <row r="25" spans="1:4" ht="17.25" customHeight="1">
      <c r="A25" s="79" t="s">
        <v>635</v>
      </c>
      <c r="B25" s="80">
        <v>1026</v>
      </c>
      <c r="C25" s="80">
        <v>8769</v>
      </c>
      <c r="D25" s="16">
        <f aca="true" t="shared" si="1" ref="D25:D28">B25/C25</f>
        <v>0.11700307902839549</v>
      </c>
    </row>
    <row r="26" spans="1:4" ht="17.25" customHeight="1">
      <c r="A26" s="71" t="s">
        <v>636</v>
      </c>
      <c r="B26" s="80"/>
      <c r="C26" s="80"/>
      <c r="D26" s="71"/>
    </row>
    <row r="27" spans="1:4" ht="17.25" customHeight="1">
      <c r="A27" s="71" t="s">
        <v>637</v>
      </c>
      <c r="B27" s="80"/>
      <c r="C27" s="80">
        <v>132716</v>
      </c>
      <c r="D27" s="16">
        <f t="shared" si="1"/>
        <v>0</v>
      </c>
    </row>
    <row r="28" spans="1:4" ht="17.25" customHeight="1">
      <c r="A28" s="78" t="s">
        <v>39</v>
      </c>
      <c r="B28" s="80">
        <v>619244</v>
      </c>
      <c r="C28" s="80">
        <v>273640</v>
      </c>
      <c r="D28" s="16">
        <f t="shared" si="1"/>
        <v>2.262987867270867</v>
      </c>
    </row>
  </sheetData>
  <sheetProtection/>
  <mergeCells count="1">
    <mergeCell ref="A2:D2"/>
  </mergeCells>
  <printOptions/>
  <pageMargins left="0.71" right="0.71" top="0.75" bottom="0.75" header="0.31" footer="0.31"/>
  <pageSetup fitToHeight="0" fitToWidth="1" orientation="portrait" paperSize="9" scale="98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9"/>
  <sheetViews>
    <sheetView zoomScaleSheetLayoutView="100" workbookViewId="0" topLeftCell="A1">
      <selection activeCell="C31" sqref="C31:C33"/>
    </sheetView>
  </sheetViews>
  <sheetFormatPr defaultColWidth="9.00390625" defaultRowHeight="14.25"/>
  <cols>
    <col min="1" max="1" width="40.125" style="62" customWidth="1"/>
    <col min="2" max="2" width="14.375" style="62" customWidth="1"/>
    <col min="3" max="3" width="15.375" style="62" customWidth="1"/>
    <col min="4" max="4" width="17.875" style="62" customWidth="1"/>
    <col min="5" max="16384" width="9.00390625" style="62" customWidth="1"/>
  </cols>
  <sheetData>
    <row r="1" ht="18.75" customHeight="1">
      <c r="A1" s="63" t="s">
        <v>658</v>
      </c>
    </row>
    <row r="2" spans="1:4" ht="23.25" customHeight="1">
      <c r="A2" s="64" t="s">
        <v>659</v>
      </c>
      <c r="B2" s="64"/>
      <c r="C2" s="64"/>
      <c r="D2" s="64"/>
    </row>
    <row r="3" spans="1:4" ht="17.25" customHeight="1">
      <c r="A3" s="65"/>
      <c r="B3" s="66"/>
      <c r="C3" s="66"/>
      <c r="D3" s="97" t="s">
        <v>545</v>
      </c>
    </row>
    <row r="4" spans="1:4" ht="40.5">
      <c r="A4" s="78" t="s">
        <v>614</v>
      </c>
      <c r="B4" s="95" t="s">
        <v>4</v>
      </c>
      <c r="C4" s="10" t="s">
        <v>5</v>
      </c>
      <c r="D4" s="10" t="s">
        <v>6</v>
      </c>
    </row>
    <row r="5" spans="1:4" ht="18.75" customHeight="1">
      <c r="A5" s="98" t="s">
        <v>660</v>
      </c>
      <c r="B5" s="99">
        <f>B6+B7</f>
        <v>0</v>
      </c>
      <c r="C5" s="99">
        <f>C6+C7</f>
        <v>3</v>
      </c>
      <c r="D5" s="16">
        <f>B5/C5</f>
        <v>0</v>
      </c>
    </row>
    <row r="6" spans="1:4" ht="18.75" customHeight="1">
      <c r="A6" s="100" t="s">
        <v>661</v>
      </c>
      <c r="B6" s="101"/>
      <c r="C6" s="99"/>
      <c r="D6" s="71"/>
    </row>
    <row r="7" spans="1:4" ht="18.75" customHeight="1">
      <c r="A7" s="100" t="s">
        <v>662</v>
      </c>
      <c r="B7" s="101"/>
      <c r="C7" s="99">
        <v>3</v>
      </c>
      <c r="D7" s="16">
        <f>B7/C7</f>
        <v>0</v>
      </c>
    </row>
    <row r="8" spans="1:4" ht="18.75" customHeight="1">
      <c r="A8" s="98" t="s">
        <v>641</v>
      </c>
      <c r="B8" s="101">
        <f>B9+B11</f>
        <v>0</v>
      </c>
      <c r="C8" s="99">
        <f>C9+C11</f>
        <v>18</v>
      </c>
      <c r="D8" s="16">
        <f>B8/C8</f>
        <v>0</v>
      </c>
    </row>
    <row r="9" spans="1:4" ht="18.75" customHeight="1">
      <c r="A9" s="98" t="s">
        <v>663</v>
      </c>
      <c r="B9" s="101"/>
      <c r="C9" s="99">
        <v>18</v>
      </c>
      <c r="D9" s="16">
        <f>B9/C9</f>
        <v>0</v>
      </c>
    </row>
    <row r="10" spans="1:4" ht="18.75" customHeight="1">
      <c r="A10" s="98" t="s">
        <v>664</v>
      </c>
      <c r="B10" s="101"/>
      <c r="C10" s="99"/>
      <c r="D10" s="71"/>
    </row>
    <row r="11" spans="1:4" ht="18.75" customHeight="1">
      <c r="A11" s="98" t="s">
        <v>665</v>
      </c>
      <c r="B11" s="101"/>
      <c r="C11" s="99"/>
      <c r="D11" s="71"/>
    </row>
    <row r="12" spans="1:4" ht="18.75" customHeight="1">
      <c r="A12" s="98" t="s">
        <v>666</v>
      </c>
      <c r="B12" s="101">
        <f>SUM(B13:B22)</f>
        <v>397959</v>
      </c>
      <c r="C12" s="99">
        <f>SUM(C13:C22)</f>
        <v>48490</v>
      </c>
      <c r="D12" s="16">
        <f>B12/C12</f>
        <v>8.207032377809858</v>
      </c>
    </row>
    <row r="13" spans="1:4" ht="18.75" customHeight="1">
      <c r="A13" s="98" t="s">
        <v>667</v>
      </c>
      <c r="B13" s="101">
        <v>391465</v>
      </c>
      <c r="C13" s="99">
        <v>43793</v>
      </c>
      <c r="D13" s="16">
        <f>B13/C13</f>
        <v>8.938985682643345</v>
      </c>
    </row>
    <row r="14" spans="1:4" ht="18.75" customHeight="1">
      <c r="A14" s="98" t="s">
        <v>668</v>
      </c>
      <c r="B14" s="101"/>
      <c r="C14" s="99"/>
      <c r="D14" s="71"/>
    </row>
    <row r="15" spans="1:4" ht="18.75" customHeight="1">
      <c r="A15" s="98" t="s">
        <v>669</v>
      </c>
      <c r="B15" s="101"/>
      <c r="C15" s="99"/>
      <c r="D15" s="71"/>
    </row>
    <row r="16" spans="1:4" ht="18.75" customHeight="1">
      <c r="A16" s="98" t="s">
        <v>670</v>
      </c>
      <c r="B16" s="101"/>
      <c r="C16" s="99"/>
      <c r="D16" s="71"/>
    </row>
    <row r="17" spans="1:4" ht="18.75" customHeight="1">
      <c r="A17" s="98" t="s">
        <v>671</v>
      </c>
      <c r="B17" s="101">
        <v>3014</v>
      </c>
      <c r="C17" s="99">
        <v>1563</v>
      </c>
      <c r="D17" s="16">
        <f>B17/C17</f>
        <v>1.928342930262316</v>
      </c>
    </row>
    <row r="18" spans="1:4" ht="18.75" customHeight="1">
      <c r="A18" s="98" t="s">
        <v>672</v>
      </c>
      <c r="B18" s="101">
        <v>3480</v>
      </c>
      <c r="C18" s="99">
        <v>3134</v>
      </c>
      <c r="D18" s="16">
        <f>B18/C18</f>
        <v>1.1104020421186982</v>
      </c>
    </row>
    <row r="19" spans="1:4" ht="18.75" customHeight="1">
      <c r="A19" s="98" t="s">
        <v>673</v>
      </c>
      <c r="B19" s="101"/>
      <c r="C19" s="99"/>
      <c r="D19" s="71"/>
    </row>
    <row r="20" spans="1:4" ht="18.75" customHeight="1">
      <c r="A20" s="98" t="s">
        <v>674</v>
      </c>
      <c r="B20" s="101"/>
      <c r="C20" s="99"/>
      <c r="D20" s="71"/>
    </row>
    <row r="21" spans="1:4" ht="18.75" customHeight="1">
      <c r="A21" s="98" t="s">
        <v>675</v>
      </c>
      <c r="B21" s="101"/>
      <c r="C21" s="99"/>
      <c r="D21" s="71"/>
    </row>
    <row r="22" spans="1:4" ht="18.75" customHeight="1">
      <c r="A22" s="98" t="s">
        <v>676</v>
      </c>
      <c r="B22" s="101"/>
      <c r="C22" s="99"/>
      <c r="D22" s="71"/>
    </row>
    <row r="23" spans="1:4" ht="18.75" customHeight="1">
      <c r="A23" s="98" t="s">
        <v>677</v>
      </c>
      <c r="B23" s="101">
        <f>B24+B25+B26</f>
        <v>0</v>
      </c>
      <c r="C23" s="99">
        <f>C24+C25+C26</f>
        <v>41320</v>
      </c>
      <c r="D23" s="16">
        <f>B23/C23</f>
        <v>0</v>
      </c>
    </row>
    <row r="24" spans="1:4" ht="18.75" customHeight="1">
      <c r="A24" s="98" t="s">
        <v>678</v>
      </c>
      <c r="B24" s="101"/>
      <c r="C24" s="99">
        <v>40500</v>
      </c>
      <c r="D24" s="16">
        <f>B24/C24</f>
        <v>0</v>
      </c>
    </row>
    <row r="25" spans="1:4" ht="18.75" customHeight="1">
      <c r="A25" s="98" t="s">
        <v>679</v>
      </c>
      <c r="B25" s="101"/>
      <c r="C25" s="99"/>
      <c r="D25" s="71"/>
    </row>
    <row r="26" spans="1:4" ht="18.75" customHeight="1">
      <c r="A26" s="98" t="s">
        <v>680</v>
      </c>
      <c r="B26" s="101"/>
      <c r="C26" s="99">
        <v>820</v>
      </c>
      <c r="D26" s="16">
        <f aca="true" t="shared" si="0" ref="D26:D30">B26/C26</f>
        <v>0</v>
      </c>
    </row>
    <row r="27" spans="1:4" ht="18.75" customHeight="1">
      <c r="A27" s="102" t="s">
        <v>681</v>
      </c>
      <c r="B27" s="99">
        <f>B28</f>
        <v>27361</v>
      </c>
      <c r="C27" s="99">
        <f>C28</f>
        <v>26271</v>
      </c>
      <c r="D27" s="16">
        <f t="shared" si="0"/>
        <v>1.0414906170301854</v>
      </c>
    </row>
    <row r="28" spans="1:4" ht="18.75" customHeight="1">
      <c r="A28" s="102" t="s">
        <v>682</v>
      </c>
      <c r="B28" s="101">
        <v>27361</v>
      </c>
      <c r="C28" s="99">
        <v>26271</v>
      </c>
      <c r="D28" s="16">
        <f t="shared" si="0"/>
        <v>1.0414906170301854</v>
      </c>
    </row>
    <row r="29" spans="1:4" ht="18.75" customHeight="1">
      <c r="A29" s="98" t="s">
        <v>683</v>
      </c>
      <c r="B29" s="101">
        <f>B30</f>
        <v>800</v>
      </c>
      <c r="C29" s="99">
        <f>C30</f>
        <v>0</v>
      </c>
      <c r="D29" s="16"/>
    </row>
    <row r="30" spans="1:4" ht="18.75" customHeight="1">
      <c r="A30" s="98" t="s">
        <v>684</v>
      </c>
      <c r="B30" s="101">
        <v>800</v>
      </c>
      <c r="C30" s="99"/>
      <c r="D30" s="16"/>
    </row>
    <row r="31" spans="1:4" ht="18.75" customHeight="1">
      <c r="A31" s="78" t="s">
        <v>651</v>
      </c>
      <c r="B31" s="80">
        <v>426120</v>
      </c>
      <c r="C31" s="80">
        <v>116102</v>
      </c>
      <c r="D31" s="16">
        <f>B31/C31</f>
        <v>3.6702210125579233</v>
      </c>
    </row>
    <row r="32" spans="1:4" ht="18.75" customHeight="1">
      <c r="A32" s="70" t="s">
        <v>69</v>
      </c>
      <c r="B32" s="80">
        <v>125103</v>
      </c>
      <c r="C32" s="80">
        <v>106650</v>
      </c>
      <c r="D32" s="16">
        <f>B32/C32</f>
        <v>1.1730239099859352</v>
      </c>
    </row>
    <row r="33" spans="1:4" ht="18.75" customHeight="1">
      <c r="A33" s="70" t="s">
        <v>70</v>
      </c>
      <c r="B33" s="80">
        <f>B34+B38</f>
        <v>39274</v>
      </c>
      <c r="C33" s="80">
        <f>C34+C38</f>
        <v>50888</v>
      </c>
      <c r="D33" s="16">
        <f>B33/C33</f>
        <v>0.7717733060839491</v>
      </c>
    </row>
    <row r="34" spans="1:4" ht="18.75" customHeight="1">
      <c r="A34" s="84" t="s">
        <v>652</v>
      </c>
      <c r="B34" s="80">
        <v>38250</v>
      </c>
      <c r="C34" s="80">
        <v>49862</v>
      </c>
      <c r="D34" s="16">
        <f>B34/C34</f>
        <v>0.7671172435923148</v>
      </c>
    </row>
    <row r="35" spans="1:4" ht="18.75" customHeight="1">
      <c r="A35" s="84" t="s">
        <v>653</v>
      </c>
      <c r="B35" s="80"/>
      <c r="C35" s="80"/>
      <c r="D35" s="71"/>
    </row>
    <row r="36" spans="1:4" ht="18.75" customHeight="1">
      <c r="A36" s="84" t="s">
        <v>536</v>
      </c>
      <c r="B36" s="80"/>
      <c r="C36" s="80"/>
      <c r="D36" s="71"/>
    </row>
    <row r="37" spans="1:4" ht="18.75" customHeight="1">
      <c r="A37" s="84" t="s">
        <v>654</v>
      </c>
      <c r="B37" s="80"/>
      <c r="C37" s="80"/>
      <c r="D37" s="71"/>
    </row>
    <row r="38" spans="1:4" ht="18.75" customHeight="1">
      <c r="A38" s="84" t="s">
        <v>655</v>
      </c>
      <c r="B38" s="103">
        <v>1024</v>
      </c>
      <c r="C38" s="103">
        <v>1026</v>
      </c>
      <c r="D38" s="16">
        <f>B38/C38</f>
        <v>0.9980506822612085</v>
      </c>
    </row>
    <row r="39" spans="1:4" ht="18.75" customHeight="1">
      <c r="A39" s="78" t="s">
        <v>84</v>
      </c>
      <c r="B39" s="103">
        <v>590497</v>
      </c>
      <c r="C39" s="103">
        <v>273640</v>
      </c>
      <c r="D39" s="16">
        <f>B39/C39</f>
        <v>2.1579337816108755</v>
      </c>
    </row>
  </sheetData>
  <sheetProtection/>
  <mergeCells count="1">
    <mergeCell ref="A2:D2"/>
  </mergeCells>
  <printOptions/>
  <pageMargins left="0.71" right="0.71" top="0.75" bottom="0.75" header="0.31" footer="0.31"/>
  <pageSetup fitToHeight="0" fitToWidth="1" orientation="portrait" paperSize="9" scale="9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17"/>
  <sheetViews>
    <sheetView zoomScaleSheetLayoutView="100" workbookViewId="0" topLeftCell="A1">
      <selection activeCell="A17" sqref="A17:F17"/>
    </sheetView>
  </sheetViews>
  <sheetFormatPr defaultColWidth="9.00390625" defaultRowHeight="14.25"/>
  <cols>
    <col min="1" max="1" width="23.00390625" style="62" customWidth="1"/>
    <col min="2" max="6" width="10.375" style="62" customWidth="1"/>
    <col min="7" max="16384" width="9.00390625" style="62" customWidth="1"/>
  </cols>
  <sheetData>
    <row r="1" ht="18" customHeight="1">
      <c r="A1" s="63" t="s">
        <v>685</v>
      </c>
    </row>
    <row r="2" spans="1:6" ht="20.25">
      <c r="A2" s="64" t="s">
        <v>686</v>
      </c>
      <c r="B2" s="64"/>
      <c r="C2" s="64"/>
      <c r="D2" s="64"/>
      <c r="E2" s="64"/>
      <c r="F2" s="64"/>
    </row>
    <row r="3" spans="1:6" ht="14.25">
      <c r="A3" s="93"/>
      <c r="B3" s="93"/>
      <c r="C3" s="93"/>
      <c r="D3" s="93"/>
      <c r="E3" s="93"/>
      <c r="F3" s="94" t="s">
        <v>545</v>
      </c>
    </row>
    <row r="4" spans="1:6" ht="23.25" customHeight="1">
      <c r="A4" s="95" t="s">
        <v>546</v>
      </c>
      <c r="B4" s="78" t="s">
        <v>594</v>
      </c>
      <c r="C4" s="78" t="s">
        <v>598</v>
      </c>
      <c r="D4" s="78" t="s">
        <v>599</v>
      </c>
      <c r="E4" s="78" t="s">
        <v>600</v>
      </c>
      <c r="F4" s="78" t="s">
        <v>601</v>
      </c>
    </row>
    <row r="5" spans="1:6" ht="24.75" customHeight="1">
      <c r="A5" s="71" t="s">
        <v>640</v>
      </c>
      <c r="B5" s="71"/>
      <c r="C5" s="71"/>
      <c r="D5" s="71"/>
      <c r="E5" s="71"/>
      <c r="F5" s="71"/>
    </row>
    <row r="6" spans="1:6" ht="24.75" customHeight="1">
      <c r="A6" s="71" t="s">
        <v>641</v>
      </c>
      <c r="B6" s="71"/>
      <c r="C6" s="71"/>
      <c r="D6" s="71"/>
      <c r="E6" s="71"/>
      <c r="F6" s="71"/>
    </row>
    <row r="7" spans="1:6" ht="24.75" customHeight="1">
      <c r="A7" s="71" t="s">
        <v>642</v>
      </c>
      <c r="B7" s="71"/>
      <c r="C7" s="71"/>
      <c r="D7" s="71"/>
      <c r="E7" s="71"/>
      <c r="F7" s="71"/>
    </row>
    <row r="8" spans="1:6" ht="24.75" customHeight="1">
      <c r="A8" s="71" t="s">
        <v>643</v>
      </c>
      <c r="B8" s="71">
        <v>38250</v>
      </c>
      <c r="C8" s="71"/>
      <c r="D8" s="71"/>
      <c r="E8" s="71"/>
      <c r="F8" s="71">
        <v>38250</v>
      </c>
    </row>
    <row r="9" spans="1:6" ht="24.75" customHeight="1">
      <c r="A9" s="71" t="s">
        <v>644</v>
      </c>
      <c r="B9" s="71"/>
      <c r="C9" s="71"/>
      <c r="D9" s="71"/>
      <c r="E9" s="71"/>
      <c r="F9" s="71"/>
    </row>
    <row r="10" spans="1:6" ht="24.75" customHeight="1">
      <c r="A10" s="71" t="s">
        <v>645</v>
      </c>
      <c r="B10" s="71"/>
      <c r="C10" s="71"/>
      <c r="D10" s="71"/>
      <c r="E10" s="71"/>
      <c r="F10" s="71"/>
    </row>
    <row r="11" spans="1:6" ht="24.75" customHeight="1">
      <c r="A11" s="71" t="s">
        <v>646</v>
      </c>
      <c r="B11" s="71"/>
      <c r="C11" s="71"/>
      <c r="D11" s="71"/>
      <c r="E11" s="71"/>
      <c r="F11" s="71"/>
    </row>
    <row r="12" spans="1:6" ht="24.75" customHeight="1">
      <c r="A12" s="71" t="s">
        <v>647</v>
      </c>
      <c r="B12" s="71"/>
      <c r="C12" s="71"/>
      <c r="D12" s="71"/>
      <c r="E12" s="71"/>
      <c r="F12" s="71"/>
    </row>
    <row r="13" spans="1:6" ht="24.75" customHeight="1">
      <c r="A13" s="71" t="s">
        <v>648</v>
      </c>
      <c r="B13" s="71"/>
      <c r="C13" s="71"/>
      <c r="D13" s="71"/>
      <c r="E13" s="71"/>
      <c r="F13" s="71"/>
    </row>
    <row r="14" spans="1:6" ht="24.75" customHeight="1">
      <c r="A14" s="71" t="s">
        <v>649</v>
      </c>
      <c r="B14" s="71"/>
      <c r="C14" s="71"/>
      <c r="D14" s="71"/>
      <c r="E14" s="71"/>
      <c r="F14" s="71"/>
    </row>
    <row r="15" spans="1:6" ht="24.75" customHeight="1">
      <c r="A15" s="71" t="s">
        <v>650</v>
      </c>
      <c r="B15" s="71"/>
      <c r="C15" s="71"/>
      <c r="D15" s="71"/>
      <c r="E15" s="71"/>
      <c r="F15" s="71"/>
    </row>
    <row r="16" spans="1:6" s="92" customFormat="1" ht="24.75" customHeight="1">
      <c r="A16" s="78" t="s">
        <v>594</v>
      </c>
      <c r="B16" s="70">
        <v>38250</v>
      </c>
      <c r="C16" s="70"/>
      <c r="D16" s="70"/>
      <c r="E16" s="70"/>
      <c r="F16" s="70">
        <v>38250</v>
      </c>
    </row>
    <row r="17" spans="1:6" ht="39" customHeight="1">
      <c r="A17" s="96" t="s">
        <v>687</v>
      </c>
      <c r="B17" s="96"/>
      <c r="C17" s="96"/>
      <c r="D17" s="96"/>
      <c r="E17" s="96"/>
      <c r="F17" s="96"/>
    </row>
  </sheetData>
  <sheetProtection/>
  <mergeCells count="2">
    <mergeCell ref="A2:F2"/>
    <mergeCell ref="A17:F17"/>
  </mergeCells>
  <printOptions/>
  <pageMargins left="0.71" right="0.71" top="0.75" bottom="0.75" header="0.31" footer="0.31"/>
  <pageSetup orientation="landscape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3"/>
  <sheetViews>
    <sheetView zoomScaleSheetLayoutView="100" workbookViewId="0" topLeftCell="A1">
      <selection activeCell="D12" sqref="D12"/>
    </sheetView>
  </sheetViews>
  <sheetFormatPr defaultColWidth="9.00390625" defaultRowHeight="14.25"/>
  <cols>
    <col min="1" max="1" width="39.00390625" style="62" customWidth="1"/>
    <col min="2" max="2" width="12.375" style="62" customWidth="1"/>
    <col min="3" max="3" width="14.75390625" style="62" customWidth="1"/>
    <col min="4" max="4" width="18.50390625" style="62" customWidth="1"/>
    <col min="5" max="16384" width="9.00390625" style="62" customWidth="1"/>
  </cols>
  <sheetData>
    <row r="1" ht="18" customHeight="1">
      <c r="A1" s="63" t="s">
        <v>688</v>
      </c>
    </row>
    <row r="2" spans="1:4" ht="27" customHeight="1">
      <c r="A2" s="64" t="s">
        <v>689</v>
      </c>
      <c r="B2" s="64"/>
      <c r="C2" s="64"/>
      <c r="D2" s="64"/>
    </row>
    <row r="3" spans="1:4" ht="14.25">
      <c r="A3" s="65"/>
      <c r="B3" s="66"/>
      <c r="C3" s="66"/>
      <c r="D3" s="87" t="s">
        <v>545</v>
      </c>
    </row>
    <row r="4" spans="1:4" ht="49.5" customHeight="1">
      <c r="A4" s="68" t="s">
        <v>546</v>
      </c>
      <c r="B4" s="68" t="s">
        <v>4</v>
      </c>
      <c r="C4" s="10" t="s">
        <v>5</v>
      </c>
      <c r="D4" s="10" t="s">
        <v>6</v>
      </c>
    </row>
    <row r="5" spans="1:4" ht="30" customHeight="1">
      <c r="A5" s="71" t="s">
        <v>690</v>
      </c>
      <c r="B5" s="80">
        <v>1000</v>
      </c>
      <c r="C5" s="80">
        <v>1000</v>
      </c>
      <c r="D5" s="16">
        <f>B5/C5</f>
        <v>1</v>
      </c>
    </row>
    <row r="6" spans="1:4" ht="30" customHeight="1">
      <c r="A6" s="71" t="s">
        <v>691</v>
      </c>
      <c r="B6" s="80"/>
      <c r="C6" s="80"/>
      <c r="D6" s="71"/>
    </row>
    <row r="7" spans="1:4" ht="30" customHeight="1">
      <c r="A7" s="71" t="s">
        <v>692</v>
      </c>
      <c r="B7" s="80"/>
      <c r="C7" s="80"/>
      <c r="D7" s="71"/>
    </row>
    <row r="8" spans="1:4" ht="30" customHeight="1">
      <c r="A8" s="71" t="s">
        <v>693</v>
      </c>
      <c r="B8" s="80"/>
      <c r="C8" s="80"/>
      <c r="D8" s="71"/>
    </row>
    <row r="9" spans="1:4" ht="30" customHeight="1">
      <c r="A9" s="71" t="s">
        <v>694</v>
      </c>
      <c r="B9" s="80"/>
      <c r="C9" s="80"/>
      <c r="D9" s="71"/>
    </row>
    <row r="10" spans="1:4" ht="30" customHeight="1">
      <c r="A10" s="78" t="s">
        <v>630</v>
      </c>
      <c r="B10" s="80">
        <v>1000</v>
      </c>
      <c r="C10" s="80">
        <v>1000</v>
      </c>
      <c r="D10" s="16">
        <f>B10/C10</f>
        <v>1</v>
      </c>
    </row>
    <row r="11" spans="1:4" ht="30" customHeight="1">
      <c r="A11" s="88" t="s">
        <v>695</v>
      </c>
      <c r="B11" s="89"/>
      <c r="C11" s="89"/>
      <c r="D11" s="88"/>
    </row>
    <row r="12" spans="1:4" ht="30" customHeight="1">
      <c r="A12" s="90" t="s">
        <v>696</v>
      </c>
      <c r="B12" s="89"/>
      <c r="C12" s="89">
        <v>203</v>
      </c>
      <c r="D12" s="16">
        <f>B12/C12</f>
        <v>0</v>
      </c>
    </row>
    <row r="13" spans="1:4" ht="30" customHeight="1">
      <c r="A13" s="91" t="s">
        <v>39</v>
      </c>
      <c r="B13" s="89">
        <v>1000</v>
      </c>
      <c r="C13" s="89">
        <v>1203</v>
      </c>
      <c r="D13" s="16">
        <f>B13/C13</f>
        <v>0.8312551953449709</v>
      </c>
    </row>
  </sheetData>
  <sheetProtection/>
  <mergeCells count="1">
    <mergeCell ref="A2:D2"/>
  </mergeCells>
  <printOptions/>
  <pageMargins left="0.71" right="0.71" top="0.75" bottom="0.75" header="0.31" footer="0.31"/>
  <pageSetup fitToHeight="0" fitToWidth="1" orientation="portrait" paperSize="9" scale="96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14"/>
  <sheetViews>
    <sheetView zoomScaleSheetLayoutView="100" workbookViewId="0" topLeftCell="A1">
      <selection activeCell="E10" sqref="E10"/>
    </sheetView>
  </sheetViews>
  <sheetFormatPr defaultColWidth="9.00390625" defaultRowHeight="14.25"/>
  <cols>
    <col min="1" max="1" width="33.875" style="62" customWidth="1"/>
    <col min="2" max="2" width="12.625" style="62" customWidth="1"/>
    <col min="3" max="3" width="14.25390625" style="62" customWidth="1"/>
    <col min="4" max="4" width="18.25390625" style="62" customWidth="1"/>
    <col min="5" max="16384" width="9.00390625" style="62" customWidth="1"/>
  </cols>
  <sheetData>
    <row r="1" ht="23.25" customHeight="1">
      <c r="A1" s="63" t="s">
        <v>697</v>
      </c>
    </row>
    <row r="2" spans="1:4" ht="20.25">
      <c r="A2" s="64" t="s">
        <v>698</v>
      </c>
      <c r="B2" s="64"/>
      <c r="C2" s="64"/>
      <c r="D2" s="64"/>
    </row>
    <row r="3" spans="1:4" ht="14.25">
      <c r="A3" s="65"/>
      <c r="B3" s="66"/>
      <c r="C3" s="66"/>
      <c r="D3" s="67" t="s">
        <v>545</v>
      </c>
    </row>
    <row r="4" spans="1:4" ht="50.25" customHeight="1">
      <c r="A4" s="86" t="s">
        <v>546</v>
      </c>
      <c r="B4" s="86" t="s">
        <v>4</v>
      </c>
      <c r="C4" s="10" t="s">
        <v>5</v>
      </c>
      <c r="D4" s="10" t="s">
        <v>6</v>
      </c>
    </row>
    <row r="5" spans="1:4" ht="30.75" customHeight="1">
      <c r="A5" s="71" t="s">
        <v>699</v>
      </c>
      <c r="B5" s="71"/>
      <c r="C5" s="71"/>
      <c r="D5" s="71"/>
    </row>
    <row r="6" spans="1:4" ht="30.75" customHeight="1">
      <c r="A6" s="71" t="s">
        <v>700</v>
      </c>
      <c r="B6" s="80">
        <v>700</v>
      </c>
      <c r="C6" s="80"/>
      <c r="D6" s="16"/>
    </row>
    <row r="7" spans="1:4" ht="30.75" customHeight="1">
      <c r="A7" s="71" t="s">
        <v>701</v>
      </c>
      <c r="B7" s="80"/>
      <c r="C7" s="80">
        <v>901</v>
      </c>
      <c r="D7" s="16">
        <f>B7/C7</f>
        <v>0</v>
      </c>
    </row>
    <row r="8" spans="1:4" ht="30.75" customHeight="1">
      <c r="A8" s="71" t="s">
        <v>702</v>
      </c>
      <c r="B8" s="80"/>
      <c r="C8" s="80"/>
      <c r="D8" s="71"/>
    </row>
    <row r="9" spans="1:4" ht="30.75" customHeight="1">
      <c r="A9" s="71" t="s">
        <v>703</v>
      </c>
      <c r="B9" s="80"/>
      <c r="C9" s="80"/>
      <c r="D9" s="16"/>
    </row>
    <row r="10" spans="1:4" ht="30.75" customHeight="1">
      <c r="A10" s="78" t="s">
        <v>651</v>
      </c>
      <c r="B10" s="80">
        <v>700</v>
      </c>
      <c r="C10" s="80">
        <v>901</v>
      </c>
      <c r="D10" s="16">
        <f aca="true" t="shared" si="0" ref="D9:D14">B10/C10</f>
        <v>0.7769145394006659</v>
      </c>
    </row>
    <row r="11" spans="1:4" ht="30.75" customHeight="1">
      <c r="A11" s="71" t="s">
        <v>704</v>
      </c>
      <c r="B11" s="80"/>
      <c r="C11" s="80"/>
      <c r="D11" s="71"/>
    </row>
    <row r="12" spans="1:4" ht="30.75" customHeight="1">
      <c r="A12" s="71" t="s">
        <v>705</v>
      </c>
      <c r="B12" s="80">
        <v>300</v>
      </c>
      <c r="C12" s="80">
        <v>300</v>
      </c>
      <c r="D12" s="16">
        <f t="shared" si="0"/>
        <v>1</v>
      </c>
    </row>
    <row r="13" spans="1:4" ht="30.75" customHeight="1">
      <c r="A13" s="71" t="s">
        <v>706</v>
      </c>
      <c r="B13" s="80"/>
      <c r="C13" s="80">
        <v>2</v>
      </c>
      <c r="D13" s="16">
        <f t="shared" si="0"/>
        <v>0</v>
      </c>
    </row>
    <row r="14" spans="1:4" ht="30.75" customHeight="1">
      <c r="A14" s="78" t="s">
        <v>84</v>
      </c>
      <c r="B14" s="80">
        <v>1000</v>
      </c>
      <c r="C14" s="80">
        <v>1203</v>
      </c>
      <c r="D14" s="16">
        <f t="shared" si="0"/>
        <v>0.8312551953449709</v>
      </c>
    </row>
  </sheetData>
  <sheetProtection/>
  <mergeCells count="1">
    <mergeCell ref="A2:D2"/>
  </mergeCells>
  <printOptions/>
  <pageMargins left="0.71" right="0.71" top="0.75" bottom="0.75" header="0.31" footer="0.31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1"/>
  <sheetViews>
    <sheetView zoomScaleSheetLayoutView="100" workbookViewId="0" topLeftCell="A1">
      <selection activeCell="D20" sqref="D20"/>
    </sheetView>
  </sheetViews>
  <sheetFormatPr defaultColWidth="9.00390625" defaultRowHeight="14.25"/>
  <cols>
    <col min="1" max="1" width="38.50390625" style="62" customWidth="1"/>
    <col min="2" max="2" width="13.00390625" style="62" customWidth="1"/>
    <col min="3" max="3" width="14.75390625" style="62" customWidth="1"/>
    <col min="4" max="4" width="18.00390625" style="62" customWidth="1"/>
    <col min="5" max="16384" width="9.00390625" style="62" customWidth="1"/>
  </cols>
  <sheetData>
    <row r="1" ht="14.25">
      <c r="A1" s="63" t="s">
        <v>707</v>
      </c>
    </row>
    <row r="2" spans="1:4" ht="20.25">
      <c r="A2" s="64" t="s">
        <v>708</v>
      </c>
      <c r="B2" s="64"/>
      <c r="C2" s="64"/>
      <c r="D2" s="64"/>
    </row>
    <row r="3" spans="1:4" ht="24" customHeight="1">
      <c r="A3" s="65"/>
      <c r="B3" s="66"/>
      <c r="C3" s="66"/>
      <c r="D3" s="67" t="s">
        <v>545</v>
      </c>
    </row>
    <row r="4" spans="1:4" ht="48" customHeight="1">
      <c r="A4" s="68" t="s">
        <v>546</v>
      </c>
      <c r="B4" s="68" t="s">
        <v>4</v>
      </c>
      <c r="C4" s="10" t="s">
        <v>5</v>
      </c>
      <c r="D4" s="10" t="s">
        <v>6</v>
      </c>
    </row>
    <row r="5" spans="1:4" ht="23.25" customHeight="1">
      <c r="A5" s="71" t="s">
        <v>690</v>
      </c>
      <c r="B5" s="80">
        <v>1000</v>
      </c>
      <c r="C5" s="80">
        <v>1000</v>
      </c>
      <c r="D5" s="16">
        <f>B5/C5</f>
        <v>1</v>
      </c>
    </row>
    <row r="6" spans="1:4" ht="23.25" customHeight="1">
      <c r="A6" s="81" t="s">
        <v>709</v>
      </c>
      <c r="B6" s="80">
        <v>2</v>
      </c>
      <c r="C6" s="80"/>
      <c r="D6" s="16"/>
    </row>
    <row r="7" spans="1:4" ht="23.25" customHeight="1">
      <c r="A7" s="81" t="s">
        <v>710</v>
      </c>
      <c r="B7" s="82">
        <v>319</v>
      </c>
      <c r="C7" s="82">
        <v>13</v>
      </c>
      <c r="D7" s="16">
        <f>B7/C7</f>
        <v>24.53846153846154</v>
      </c>
    </row>
    <row r="8" spans="1:4" ht="23.25" customHeight="1">
      <c r="A8" s="81" t="s">
        <v>711</v>
      </c>
      <c r="B8" s="82">
        <v>252</v>
      </c>
      <c r="C8" s="82">
        <v>242</v>
      </c>
      <c r="D8" s="16">
        <f>B8/C8</f>
        <v>1.0413223140495869</v>
      </c>
    </row>
    <row r="9" spans="1:4" ht="23.25" customHeight="1">
      <c r="A9" s="81" t="s">
        <v>712</v>
      </c>
      <c r="B9" s="82">
        <v>427</v>
      </c>
      <c r="C9" s="82">
        <v>745</v>
      </c>
      <c r="D9" s="16">
        <f>B9/C9</f>
        <v>0.5731543624161074</v>
      </c>
    </row>
    <row r="10" spans="1:4" ht="23.25" customHeight="1">
      <c r="A10" s="71" t="s">
        <v>691</v>
      </c>
      <c r="B10" s="80"/>
      <c r="C10" s="80"/>
      <c r="D10" s="71"/>
    </row>
    <row r="11" spans="1:4" ht="23.25" customHeight="1">
      <c r="A11" s="83" t="s">
        <v>713</v>
      </c>
      <c r="B11" s="80"/>
      <c r="C11" s="80"/>
      <c r="D11" s="71"/>
    </row>
    <row r="12" spans="1:4" ht="23.25" customHeight="1">
      <c r="A12" s="84" t="s">
        <v>714</v>
      </c>
      <c r="B12" s="80"/>
      <c r="C12" s="80"/>
      <c r="D12" s="71"/>
    </row>
    <row r="13" spans="1:4" ht="23.25" customHeight="1">
      <c r="A13" s="84" t="s">
        <v>715</v>
      </c>
      <c r="B13" s="80"/>
      <c r="C13" s="80"/>
      <c r="D13" s="71"/>
    </row>
    <row r="14" spans="1:4" ht="23.25" customHeight="1">
      <c r="A14" s="84" t="s">
        <v>716</v>
      </c>
      <c r="B14" s="80"/>
      <c r="C14" s="80"/>
      <c r="D14" s="71"/>
    </row>
    <row r="15" spans="1:4" ht="23.25" customHeight="1">
      <c r="A15" s="71" t="s">
        <v>692</v>
      </c>
      <c r="B15" s="80"/>
      <c r="C15" s="80"/>
      <c r="D15" s="71"/>
    </row>
    <row r="16" spans="1:4" ht="23.25" customHeight="1">
      <c r="A16" s="71" t="s">
        <v>693</v>
      </c>
      <c r="B16" s="80"/>
      <c r="C16" s="80"/>
      <c r="D16" s="71"/>
    </row>
    <row r="17" spans="1:4" ht="23.25" customHeight="1">
      <c r="A17" s="71" t="s">
        <v>694</v>
      </c>
      <c r="B17" s="80"/>
      <c r="C17" s="80"/>
      <c r="D17" s="71"/>
    </row>
    <row r="18" spans="1:4" ht="23.25" customHeight="1">
      <c r="A18" s="78" t="s">
        <v>630</v>
      </c>
      <c r="B18" s="80">
        <v>1000</v>
      </c>
      <c r="C18" s="80">
        <v>1000</v>
      </c>
      <c r="D18" s="16">
        <f>B18/C18</f>
        <v>1</v>
      </c>
    </row>
    <row r="19" spans="1:4" ht="23.25" customHeight="1">
      <c r="A19" s="71" t="s">
        <v>695</v>
      </c>
      <c r="B19" s="80"/>
      <c r="C19" s="80"/>
      <c r="D19" s="71"/>
    </row>
    <row r="20" spans="1:4" ht="23.25" customHeight="1">
      <c r="A20" s="85" t="s">
        <v>696</v>
      </c>
      <c r="B20" s="80"/>
      <c r="C20" s="80">
        <v>203</v>
      </c>
      <c r="D20" s="16">
        <f>B20/C20</f>
        <v>0</v>
      </c>
    </row>
    <row r="21" spans="1:4" ht="23.25" customHeight="1">
      <c r="A21" s="78" t="s">
        <v>39</v>
      </c>
      <c r="B21" s="80">
        <v>1000</v>
      </c>
      <c r="C21" s="80">
        <v>1203</v>
      </c>
      <c r="D21" s="16">
        <f>B21/C21</f>
        <v>0.8312551953449709</v>
      </c>
    </row>
  </sheetData>
  <sheetProtection/>
  <mergeCells count="1">
    <mergeCell ref="A2:D2"/>
  </mergeCells>
  <printOptions/>
  <pageMargins left="0.71" right="0.71" top="0.75" bottom="0.75" header="0.31" footer="0.31"/>
  <pageSetup fitToHeight="0" fitToWidth="1" orientation="portrait" paperSize="9" scale="97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5"/>
  <sheetViews>
    <sheetView zoomScaleSheetLayoutView="100" workbookViewId="0" topLeftCell="A1">
      <selection activeCell="H50" sqref="H50"/>
    </sheetView>
  </sheetViews>
  <sheetFormatPr defaultColWidth="9.00390625" defaultRowHeight="14.25"/>
  <cols>
    <col min="1" max="1" width="43.375" style="62" customWidth="1"/>
    <col min="2" max="2" width="11.625" style="62" customWidth="1"/>
    <col min="3" max="3" width="14.50390625" style="62" customWidth="1"/>
    <col min="4" max="4" width="18.25390625" style="62" customWidth="1"/>
    <col min="5" max="5" width="25.50390625" style="62" customWidth="1"/>
    <col min="6" max="16384" width="9.00390625" style="62" customWidth="1"/>
  </cols>
  <sheetData>
    <row r="1" ht="14.25">
      <c r="A1" s="63" t="s">
        <v>717</v>
      </c>
    </row>
    <row r="2" spans="1:4" ht="26.25" customHeight="1">
      <c r="A2" s="64" t="s">
        <v>718</v>
      </c>
      <c r="B2" s="64"/>
      <c r="C2" s="64"/>
      <c r="D2" s="64"/>
    </row>
    <row r="3" spans="1:4" ht="14.25">
      <c r="A3" s="65"/>
      <c r="B3" s="66"/>
      <c r="C3" s="66"/>
      <c r="D3" s="67" t="s">
        <v>545</v>
      </c>
    </row>
    <row r="4" spans="1:4" ht="44.25" customHeight="1">
      <c r="A4" s="68" t="s">
        <v>546</v>
      </c>
      <c r="B4" s="68" t="s">
        <v>4</v>
      </c>
      <c r="C4" s="10" t="s">
        <v>5</v>
      </c>
      <c r="D4" s="10" t="s">
        <v>6</v>
      </c>
    </row>
    <row r="5" spans="1:4" ht="18" customHeight="1">
      <c r="A5" s="69" t="s">
        <v>699</v>
      </c>
      <c r="B5" s="70"/>
      <c r="C5" s="70"/>
      <c r="D5" s="70"/>
    </row>
    <row r="6" spans="1:4" ht="18" customHeight="1">
      <c r="A6" s="69" t="s">
        <v>719</v>
      </c>
      <c r="B6" s="71"/>
      <c r="C6" s="71"/>
      <c r="D6" s="71"/>
    </row>
    <row r="7" spans="1:4" ht="18" customHeight="1">
      <c r="A7" s="72" t="s">
        <v>720</v>
      </c>
      <c r="B7" s="71"/>
      <c r="C7" s="71"/>
      <c r="D7" s="71"/>
    </row>
    <row r="8" spans="1:4" ht="18" customHeight="1">
      <c r="A8" s="72" t="s">
        <v>721</v>
      </c>
      <c r="B8" s="71"/>
      <c r="C8" s="71"/>
      <c r="D8" s="71"/>
    </row>
    <row r="9" spans="1:4" ht="18" customHeight="1">
      <c r="A9" s="72" t="s">
        <v>722</v>
      </c>
      <c r="B9" s="71"/>
      <c r="C9" s="71"/>
      <c r="D9" s="71"/>
    </row>
    <row r="10" spans="1:4" ht="18" customHeight="1">
      <c r="A10" s="72" t="s">
        <v>723</v>
      </c>
      <c r="B10" s="71"/>
      <c r="C10" s="71"/>
      <c r="D10" s="71"/>
    </row>
    <row r="11" spans="1:4" ht="18" customHeight="1">
      <c r="A11" s="72" t="s">
        <v>724</v>
      </c>
      <c r="B11" s="71"/>
      <c r="C11" s="71"/>
      <c r="D11" s="71"/>
    </row>
    <row r="12" spans="1:4" ht="18" customHeight="1">
      <c r="A12" s="72" t="s">
        <v>725</v>
      </c>
      <c r="B12" s="71"/>
      <c r="C12" s="71"/>
      <c r="D12" s="71"/>
    </row>
    <row r="13" spans="1:4" ht="18" customHeight="1">
      <c r="A13" s="72" t="s">
        <v>726</v>
      </c>
      <c r="B13" s="71"/>
      <c r="C13" s="71"/>
      <c r="D13" s="71"/>
    </row>
    <row r="14" spans="1:4" ht="18" customHeight="1">
      <c r="A14" s="72" t="s">
        <v>727</v>
      </c>
      <c r="B14" s="71"/>
      <c r="C14" s="71"/>
      <c r="D14" s="71"/>
    </row>
    <row r="15" spans="1:4" ht="18" customHeight="1">
      <c r="A15" s="69" t="s">
        <v>700</v>
      </c>
      <c r="B15" s="73">
        <v>700</v>
      </c>
      <c r="C15" s="74"/>
      <c r="D15" s="74"/>
    </row>
    <row r="16" spans="1:4" ht="18" customHeight="1">
      <c r="A16" s="75" t="s">
        <v>728</v>
      </c>
      <c r="B16" s="76"/>
      <c r="C16" s="77"/>
      <c r="D16" s="77"/>
    </row>
    <row r="17" spans="1:4" ht="18" customHeight="1">
      <c r="A17" s="72" t="s">
        <v>729</v>
      </c>
      <c r="B17" s="76"/>
      <c r="C17" s="77"/>
      <c r="D17" s="77"/>
    </row>
    <row r="18" spans="1:4" ht="18" customHeight="1">
      <c r="A18" s="72" t="s">
        <v>730</v>
      </c>
      <c r="B18" s="76"/>
      <c r="C18" s="77"/>
      <c r="D18" s="77"/>
    </row>
    <row r="19" spans="1:4" ht="18" customHeight="1">
      <c r="A19" s="72" t="s">
        <v>731</v>
      </c>
      <c r="B19" s="76"/>
      <c r="C19" s="77"/>
      <c r="D19" s="77"/>
    </row>
    <row r="20" spans="1:4" ht="18" customHeight="1">
      <c r="A20" s="72" t="s">
        <v>732</v>
      </c>
      <c r="B20" s="76"/>
      <c r="C20" s="77"/>
      <c r="D20" s="77"/>
    </row>
    <row r="21" spans="1:4" ht="18" customHeight="1">
      <c r="A21" s="72" t="s">
        <v>733</v>
      </c>
      <c r="B21" s="76"/>
      <c r="C21" s="77"/>
      <c r="D21" s="77"/>
    </row>
    <row r="22" spans="1:4" ht="18" customHeight="1">
      <c r="A22" s="72" t="s">
        <v>734</v>
      </c>
      <c r="B22" s="76"/>
      <c r="C22" s="77"/>
      <c r="D22" s="77"/>
    </row>
    <row r="23" spans="1:4" ht="18" customHeight="1">
      <c r="A23" s="72" t="s">
        <v>735</v>
      </c>
      <c r="B23" s="76">
        <v>700</v>
      </c>
      <c r="C23" s="77"/>
      <c r="D23" s="77"/>
    </row>
    <row r="24" spans="1:4" ht="18" customHeight="1">
      <c r="A24" s="69" t="s">
        <v>701</v>
      </c>
      <c r="B24" s="73"/>
      <c r="C24" s="73">
        <v>901</v>
      </c>
      <c r="D24" s="16">
        <f>B24/C24</f>
        <v>0</v>
      </c>
    </row>
    <row r="25" spans="1:4" ht="18" customHeight="1">
      <c r="A25" s="69" t="s">
        <v>736</v>
      </c>
      <c r="B25" s="76"/>
      <c r="C25" s="76">
        <v>901</v>
      </c>
      <c r="D25" s="16">
        <f>B25/C25</f>
        <v>0</v>
      </c>
    </row>
    <row r="26" spans="1:4" ht="18" customHeight="1">
      <c r="A26" s="69" t="s">
        <v>702</v>
      </c>
      <c r="B26" s="73"/>
      <c r="C26" s="73"/>
      <c r="D26" s="74"/>
    </row>
    <row r="27" spans="1:4" ht="18" customHeight="1">
      <c r="A27" s="69" t="s">
        <v>737</v>
      </c>
      <c r="B27" s="76"/>
      <c r="C27" s="76"/>
      <c r="D27" s="77"/>
    </row>
    <row r="28" spans="1:4" ht="18" customHeight="1">
      <c r="A28" s="69" t="s">
        <v>738</v>
      </c>
      <c r="B28" s="76"/>
      <c r="C28" s="76"/>
      <c r="D28" s="77"/>
    </row>
    <row r="29" spans="1:4" ht="18" customHeight="1">
      <c r="A29" s="69" t="s">
        <v>739</v>
      </c>
      <c r="B29" s="76"/>
      <c r="C29" s="76"/>
      <c r="D29" s="77"/>
    </row>
    <row r="30" spans="1:4" ht="18" customHeight="1">
      <c r="A30" s="69" t="s">
        <v>703</v>
      </c>
      <c r="B30" s="73"/>
      <c r="C30" s="73"/>
      <c r="D30" s="16"/>
    </row>
    <row r="31" spans="1:4" ht="18" customHeight="1">
      <c r="A31" s="78" t="s">
        <v>68</v>
      </c>
      <c r="B31" s="76">
        <v>700</v>
      </c>
      <c r="C31" s="76">
        <v>901</v>
      </c>
      <c r="D31" s="16">
        <f aca="true" t="shared" si="0" ref="D31:D35">B31/C31</f>
        <v>0.7769145394006659</v>
      </c>
    </row>
    <row r="32" spans="1:4" ht="18" customHeight="1">
      <c r="A32" s="79" t="s">
        <v>704</v>
      </c>
      <c r="B32" s="76"/>
      <c r="C32" s="76"/>
      <c r="D32" s="77"/>
    </row>
    <row r="33" spans="1:4" ht="18" customHeight="1">
      <c r="A33" s="71" t="s">
        <v>705</v>
      </c>
      <c r="B33" s="76">
        <v>300</v>
      </c>
      <c r="C33" s="76">
        <v>300</v>
      </c>
      <c r="D33" s="16">
        <f t="shared" si="0"/>
        <v>1</v>
      </c>
    </row>
    <row r="34" spans="1:4" ht="18" customHeight="1">
      <c r="A34" s="71" t="s">
        <v>706</v>
      </c>
      <c r="B34" s="76"/>
      <c r="C34" s="76">
        <v>2</v>
      </c>
      <c r="D34" s="16">
        <f t="shared" si="0"/>
        <v>0</v>
      </c>
    </row>
    <row r="35" spans="1:4" ht="18" customHeight="1">
      <c r="A35" s="78" t="s">
        <v>740</v>
      </c>
      <c r="B35" s="76">
        <v>1000</v>
      </c>
      <c r="C35" s="76">
        <v>1203</v>
      </c>
      <c r="D35" s="16">
        <f t="shared" si="0"/>
        <v>0.8312551953449709</v>
      </c>
    </row>
  </sheetData>
  <sheetProtection/>
  <mergeCells count="1">
    <mergeCell ref="A2:D2"/>
  </mergeCells>
  <printOptions/>
  <pageMargins left="0.71" right="0.71" top="0.75" bottom="0.75" header="0.31" footer="0.31"/>
  <pageSetup fitToHeight="0" fitToWidth="1" orientation="portrait" paperSize="9" scale="93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"/>
  <sheetViews>
    <sheetView zoomScaleSheetLayoutView="100" workbookViewId="0" topLeftCell="A1">
      <selection activeCell="B9" sqref="B9:D10"/>
    </sheetView>
  </sheetViews>
  <sheetFormatPr defaultColWidth="8.125" defaultRowHeight="14.25"/>
  <cols>
    <col min="1" max="1" width="35.125" style="6" customWidth="1"/>
    <col min="2" max="2" width="16.50390625" style="6" customWidth="1"/>
    <col min="3" max="3" width="16.375" style="6" customWidth="1"/>
    <col min="4" max="4" width="19.875" style="38" customWidth="1"/>
    <col min="5" max="5" width="10.50390625" style="6" customWidth="1"/>
    <col min="6" max="6" width="9.125" style="6" customWidth="1"/>
    <col min="7" max="13" width="8.125" style="6" customWidth="1"/>
    <col min="14" max="14" width="11.50390625" style="6" customWidth="1"/>
    <col min="15" max="16384" width="8.125" style="6" customWidth="1"/>
  </cols>
  <sheetData>
    <row r="1" ht="14.25">
      <c r="A1" s="6" t="s">
        <v>741</v>
      </c>
    </row>
    <row r="2" spans="1:4" ht="20.25">
      <c r="A2" s="39" t="s">
        <v>742</v>
      </c>
      <c r="B2" s="39"/>
      <c r="C2" s="39"/>
      <c r="D2" s="39"/>
    </row>
    <row r="3" spans="1:4" ht="14.25">
      <c r="A3" s="40"/>
      <c r="B3" s="5"/>
      <c r="D3" s="7" t="s">
        <v>545</v>
      </c>
    </row>
    <row r="4" spans="1:4" s="35" customFormat="1" ht="44.25" customHeight="1">
      <c r="A4" s="55" t="s">
        <v>546</v>
      </c>
      <c r="B4" s="9" t="s">
        <v>4</v>
      </c>
      <c r="C4" s="10" t="s">
        <v>5</v>
      </c>
      <c r="D4" s="10" t="s">
        <v>6</v>
      </c>
    </row>
    <row r="5" spans="1:4" ht="21" customHeight="1">
      <c r="A5" s="24" t="s">
        <v>743</v>
      </c>
      <c r="B5" s="43"/>
      <c r="C5" s="43"/>
      <c r="D5" s="44"/>
    </row>
    <row r="6" spans="1:4" ht="21" customHeight="1">
      <c r="A6" s="24" t="s">
        <v>744</v>
      </c>
      <c r="B6" s="31">
        <v>11059</v>
      </c>
      <c r="C6" s="31">
        <v>8755</v>
      </c>
      <c r="D6" s="16">
        <f>B6/C6</f>
        <v>1.2631639063392348</v>
      </c>
    </row>
    <row r="7" spans="1:4" ht="21" customHeight="1">
      <c r="A7" s="24" t="s">
        <v>745</v>
      </c>
      <c r="B7" s="56"/>
      <c r="C7" s="57"/>
      <c r="D7" s="58"/>
    </row>
    <row r="8" spans="1:4" ht="21" customHeight="1">
      <c r="A8" s="24" t="s">
        <v>746</v>
      </c>
      <c r="B8" s="57"/>
      <c r="C8" s="57"/>
      <c r="D8" s="58"/>
    </row>
    <row r="9" spans="1:6" ht="21" customHeight="1">
      <c r="A9" s="24" t="s">
        <v>747</v>
      </c>
      <c r="B9" s="31"/>
      <c r="C9" s="31"/>
      <c r="D9" s="16"/>
      <c r="F9" s="59"/>
    </row>
    <row r="10" spans="1:4" ht="21" customHeight="1">
      <c r="A10" s="24" t="s">
        <v>748</v>
      </c>
      <c r="B10" s="31"/>
      <c r="C10" s="31"/>
      <c r="D10" s="58"/>
    </row>
    <row r="11" spans="1:4" ht="21" customHeight="1">
      <c r="A11" s="24" t="s">
        <v>749</v>
      </c>
      <c r="B11" s="31"/>
      <c r="C11" s="31"/>
      <c r="D11" s="58"/>
    </row>
    <row r="12" spans="1:4" ht="21" customHeight="1">
      <c r="A12" s="24" t="s">
        <v>750</v>
      </c>
      <c r="B12" s="31"/>
      <c r="C12" s="31"/>
      <c r="D12" s="58"/>
    </row>
    <row r="13" spans="1:4" ht="21" customHeight="1">
      <c r="A13" s="60" t="s">
        <v>751</v>
      </c>
      <c r="B13" s="31">
        <v>11059</v>
      </c>
      <c r="C13" s="31">
        <v>8755</v>
      </c>
      <c r="D13" s="16">
        <f>B13/C13</f>
        <v>1.2631639063392348</v>
      </c>
    </row>
    <row r="14" spans="1:4" ht="14.25">
      <c r="A14" s="36"/>
      <c r="B14" s="36"/>
      <c r="C14" s="36"/>
      <c r="D14" s="61"/>
    </row>
  </sheetData>
  <sheetProtection/>
  <mergeCells count="1">
    <mergeCell ref="A2:D2"/>
  </mergeCells>
  <conditionalFormatting sqref="D5">
    <cfRule type="cellIs" priority="1" dxfId="0" operator="lessThan" stopIfTrue="1">
      <formula>0</formula>
    </cfRule>
  </conditionalFormatting>
  <conditionalFormatting sqref="A5:A6">
    <cfRule type="expression" priority="1" dxfId="1" stopIfTrue="1">
      <formula>"len($A:$A)=3"</formula>
    </cfRule>
  </conditionalFormatting>
  <printOptions/>
  <pageMargins left="0.71" right="0.71" top="0.75" bottom="0.75" header="0.31" footer="0.31"/>
  <pageSetup fitToHeight="0" fitToWidth="1" orientation="portrait" paperSize="9" scale="93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6"/>
  <sheetViews>
    <sheetView zoomScaleSheetLayoutView="100" workbookViewId="0" topLeftCell="A1">
      <selection activeCell="B32" sqref="B32"/>
    </sheetView>
  </sheetViews>
  <sheetFormatPr defaultColWidth="9.00390625" defaultRowHeight="14.25"/>
  <cols>
    <col min="1" max="1" width="38.375" style="62" customWidth="1"/>
    <col min="2" max="2" width="12.125" style="62" customWidth="1"/>
    <col min="3" max="3" width="13.375" style="62" customWidth="1"/>
    <col min="4" max="4" width="15.125" style="62" customWidth="1"/>
    <col min="5" max="16384" width="9.00390625" style="62" customWidth="1"/>
  </cols>
  <sheetData>
    <row r="1" spans="1:2" ht="18" customHeight="1">
      <c r="A1" s="170" t="s">
        <v>40</v>
      </c>
      <c r="B1" s="171"/>
    </row>
    <row r="2" spans="1:4" ht="20.25">
      <c r="A2" s="172" t="s">
        <v>41</v>
      </c>
      <c r="B2" s="172"/>
      <c r="C2" s="172"/>
      <c r="D2" s="172"/>
    </row>
    <row r="3" spans="1:4" ht="14.25">
      <c r="A3" s="173"/>
      <c r="B3" s="171"/>
      <c r="D3" s="161" t="s">
        <v>2</v>
      </c>
    </row>
    <row r="4" spans="1:4" ht="42" customHeight="1">
      <c r="A4" s="174" t="s">
        <v>42</v>
      </c>
      <c r="B4" s="174" t="s">
        <v>4</v>
      </c>
      <c r="C4" s="114" t="s">
        <v>5</v>
      </c>
      <c r="D4" s="10" t="s">
        <v>6</v>
      </c>
    </row>
    <row r="5" spans="1:4" ht="14.25">
      <c r="A5" s="200" t="s">
        <v>43</v>
      </c>
      <c r="B5" s="201">
        <v>46352</v>
      </c>
      <c r="C5" s="201">
        <v>48217</v>
      </c>
      <c r="D5" s="16">
        <f>B5/C5</f>
        <v>0.9613206960200759</v>
      </c>
    </row>
    <row r="6" spans="1:4" ht="14.25">
      <c r="A6" s="200" t="s">
        <v>44</v>
      </c>
      <c r="B6" s="202"/>
      <c r="C6" s="202"/>
      <c r="D6" s="16"/>
    </row>
    <row r="7" spans="1:4" ht="14.25">
      <c r="A7" s="200" t="s">
        <v>45</v>
      </c>
      <c r="B7" s="202">
        <v>337</v>
      </c>
      <c r="C7" s="202">
        <v>1225</v>
      </c>
      <c r="D7" s="16">
        <f aca="true" t="shared" si="0" ref="D6:D46">B7/C7</f>
        <v>0.27510204081632655</v>
      </c>
    </row>
    <row r="8" spans="1:4" ht="14.25">
      <c r="A8" s="200" t="s">
        <v>46</v>
      </c>
      <c r="B8" s="202">
        <v>25094</v>
      </c>
      <c r="C8" s="202">
        <v>23420</v>
      </c>
      <c r="D8" s="16">
        <f t="shared" si="0"/>
        <v>1.0714773697694278</v>
      </c>
    </row>
    <row r="9" spans="1:7" ht="14.25">
      <c r="A9" s="200" t="s">
        <v>47</v>
      </c>
      <c r="B9" s="202">
        <v>79372</v>
      </c>
      <c r="C9" s="202">
        <v>75847</v>
      </c>
      <c r="D9" s="16">
        <f t="shared" si="0"/>
        <v>1.046475140743866</v>
      </c>
      <c r="G9" s="108"/>
    </row>
    <row r="10" spans="1:4" ht="14.25">
      <c r="A10" s="200" t="s">
        <v>48</v>
      </c>
      <c r="B10" s="202">
        <v>12285</v>
      </c>
      <c r="C10" s="202">
        <v>14036</v>
      </c>
      <c r="D10" s="16">
        <f t="shared" si="0"/>
        <v>0.8752493587916785</v>
      </c>
    </row>
    <row r="11" spans="1:4" ht="14.25">
      <c r="A11" s="200" t="s">
        <v>49</v>
      </c>
      <c r="B11" s="202">
        <v>8501</v>
      </c>
      <c r="C11" s="202">
        <v>7626</v>
      </c>
      <c r="D11" s="16">
        <f t="shared" si="0"/>
        <v>1.1147390506163126</v>
      </c>
    </row>
    <row r="12" spans="1:4" ht="14.25">
      <c r="A12" s="200" t="s">
        <v>50</v>
      </c>
      <c r="B12" s="202">
        <v>43781</v>
      </c>
      <c r="C12" s="202">
        <v>26858</v>
      </c>
      <c r="D12" s="16">
        <f t="shared" si="0"/>
        <v>1.6300915928215056</v>
      </c>
    </row>
    <row r="13" spans="1:4" ht="14.25">
      <c r="A13" s="200" t="s">
        <v>51</v>
      </c>
      <c r="B13" s="202">
        <v>25476</v>
      </c>
      <c r="C13" s="202">
        <v>21134</v>
      </c>
      <c r="D13" s="16">
        <f t="shared" si="0"/>
        <v>1.2054509321472509</v>
      </c>
    </row>
    <row r="14" spans="1:4" ht="14.25">
      <c r="A14" s="200" t="s">
        <v>52</v>
      </c>
      <c r="B14" s="202">
        <v>1311</v>
      </c>
      <c r="C14" s="202">
        <v>1346</v>
      </c>
      <c r="D14" s="16">
        <f t="shared" si="0"/>
        <v>0.9739970282317979</v>
      </c>
    </row>
    <row r="15" spans="1:4" ht="14.25">
      <c r="A15" s="200" t="s">
        <v>53</v>
      </c>
      <c r="B15" s="202">
        <v>17132</v>
      </c>
      <c r="C15" s="202">
        <v>25945</v>
      </c>
      <c r="D15" s="16">
        <f t="shared" si="0"/>
        <v>0.6603199074966275</v>
      </c>
    </row>
    <row r="16" spans="1:4" ht="14.25">
      <c r="A16" s="200" t="s">
        <v>54</v>
      </c>
      <c r="B16" s="202">
        <v>7307</v>
      </c>
      <c r="C16" s="202">
        <v>6750</v>
      </c>
      <c r="D16" s="16">
        <f t="shared" si="0"/>
        <v>1.0825185185185184</v>
      </c>
    </row>
    <row r="17" spans="1:4" ht="14.25">
      <c r="A17" s="200" t="s">
        <v>55</v>
      </c>
      <c r="B17" s="202">
        <v>7996</v>
      </c>
      <c r="C17" s="202">
        <v>6555</v>
      </c>
      <c r="D17" s="16">
        <f t="shared" si="0"/>
        <v>1.2198321891685735</v>
      </c>
    </row>
    <row r="18" spans="1:4" ht="14.25">
      <c r="A18" s="200" t="s">
        <v>56</v>
      </c>
      <c r="B18" s="202">
        <v>11440</v>
      </c>
      <c r="C18" s="202">
        <v>9803</v>
      </c>
      <c r="D18" s="16">
        <f t="shared" si="0"/>
        <v>1.166989697031521</v>
      </c>
    </row>
    <row r="19" spans="1:4" ht="14.25">
      <c r="A19" s="200" t="s">
        <v>57</v>
      </c>
      <c r="B19" s="202">
        <v>7579</v>
      </c>
      <c r="C19" s="202">
        <v>3543</v>
      </c>
      <c r="D19" s="16">
        <f t="shared" si="0"/>
        <v>2.1391476150155238</v>
      </c>
    </row>
    <row r="20" spans="1:4" ht="14.25">
      <c r="A20" s="200" t="s">
        <v>58</v>
      </c>
      <c r="B20" s="202">
        <v>140</v>
      </c>
      <c r="C20" s="202">
        <v>450</v>
      </c>
      <c r="D20" s="16">
        <f t="shared" si="0"/>
        <v>0.3111111111111111</v>
      </c>
    </row>
    <row r="21" spans="1:4" ht="14.25">
      <c r="A21" s="200" t="s">
        <v>59</v>
      </c>
      <c r="B21" s="202"/>
      <c r="C21" s="202">
        <v>1000</v>
      </c>
      <c r="D21" s="16">
        <f t="shared" si="0"/>
        <v>0</v>
      </c>
    </row>
    <row r="22" spans="1:4" ht="14.25">
      <c r="A22" s="200" t="s">
        <v>60</v>
      </c>
      <c r="B22" s="202">
        <v>3090</v>
      </c>
      <c r="C22" s="202">
        <v>3508</v>
      </c>
      <c r="D22" s="16">
        <f t="shared" si="0"/>
        <v>0.8808437856328393</v>
      </c>
    </row>
    <row r="23" spans="1:4" ht="14.25">
      <c r="A23" s="200" t="s">
        <v>61</v>
      </c>
      <c r="B23" s="202">
        <v>584</v>
      </c>
      <c r="C23" s="202">
        <v>1005</v>
      </c>
      <c r="D23" s="16">
        <f t="shared" si="0"/>
        <v>0.5810945273631841</v>
      </c>
    </row>
    <row r="24" spans="1:4" ht="14.25">
      <c r="A24" s="200" t="s">
        <v>62</v>
      </c>
      <c r="B24" s="202">
        <v>720</v>
      </c>
      <c r="C24" s="202">
        <v>1120</v>
      </c>
      <c r="D24" s="16">
        <f t="shared" si="0"/>
        <v>0.6428571428571429</v>
      </c>
    </row>
    <row r="25" spans="1:4" ht="14.25">
      <c r="A25" s="200" t="s">
        <v>63</v>
      </c>
      <c r="B25" s="202">
        <v>3657</v>
      </c>
      <c r="C25" s="202">
        <v>3848</v>
      </c>
      <c r="D25" s="16">
        <f t="shared" si="0"/>
        <v>0.9503638253638254</v>
      </c>
    </row>
    <row r="26" spans="1:4" ht="14.25">
      <c r="A26" s="200" t="s">
        <v>64</v>
      </c>
      <c r="B26" s="202">
        <v>3685</v>
      </c>
      <c r="C26" s="202">
        <v>3735</v>
      </c>
      <c r="D26" s="16">
        <f t="shared" si="0"/>
        <v>0.9866131191432396</v>
      </c>
    </row>
    <row r="27" spans="1:4" ht="14.25">
      <c r="A27" s="200" t="s">
        <v>65</v>
      </c>
      <c r="B27" s="202">
        <v>31994</v>
      </c>
      <c r="C27" s="202">
        <v>20470</v>
      </c>
      <c r="D27" s="16">
        <f t="shared" si="0"/>
        <v>1.5629702002931118</v>
      </c>
    </row>
    <row r="28" spans="1:4" ht="14.25">
      <c r="A28" s="200" t="s">
        <v>66</v>
      </c>
      <c r="B28" s="202">
        <v>9306</v>
      </c>
      <c r="C28" s="202">
        <v>6340</v>
      </c>
      <c r="D28" s="16">
        <f t="shared" si="0"/>
        <v>1.4678233438485804</v>
      </c>
    </row>
    <row r="29" spans="1:4" ht="14.25">
      <c r="A29" s="200" t="s">
        <v>67</v>
      </c>
      <c r="B29" s="202">
        <v>500</v>
      </c>
      <c r="C29" s="202"/>
      <c r="D29" s="16"/>
    </row>
    <row r="30" spans="1:4" ht="15.75" customHeight="1">
      <c r="A30" s="203" t="s">
        <v>68</v>
      </c>
      <c r="B30" s="202">
        <f>SUM(B5:B29)</f>
        <v>347639</v>
      </c>
      <c r="C30" s="202">
        <f>SUM(C5:C29)</f>
        <v>313781</v>
      </c>
      <c r="D30" s="16">
        <f t="shared" si="0"/>
        <v>1.1079032828628885</v>
      </c>
    </row>
    <row r="31" spans="1:4" ht="15" customHeight="1">
      <c r="A31" s="204" t="s">
        <v>69</v>
      </c>
      <c r="B31" s="202">
        <v>28861</v>
      </c>
      <c r="C31" s="202">
        <v>23078</v>
      </c>
      <c r="D31" s="16">
        <f t="shared" si="0"/>
        <v>1.250584972701274</v>
      </c>
    </row>
    <row r="32" spans="1:4" ht="15" customHeight="1">
      <c r="A32" s="204" t="s">
        <v>70</v>
      </c>
      <c r="B32" s="202">
        <f>B37+B38+B45</f>
        <v>-9699</v>
      </c>
      <c r="C32" s="202">
        <f>C37+C38+C45</f>
        <v>-6400</v>
      </c>
      <c r="D32" s="16">
        <f t="shared" si="0"/>
        <v>1.51546875</v>
      </c>
    </row>
    <row r="33" spans="1:4" ht="15" customHeight="1">
      <c r="A33" s="205" t="s">
        <v>71</v>
      </c>
      <c r="B33" s="206"/>
      <c r="C33" s="206"/>
      <c r="D33" s="16"/>
    </row>
    <row r="34" spans="1:4" ht="15" customHeight="1">
      <c r="A34" s="205" t="s">
        <v>72</v>
      </c>
      <c r="B34" s="206"/>
      <c r="C34" s="206"/>
      <c r="D34" s="16"/>
    </row>
    <row r="35" spans="1:4" ht="15" customHeight="1">
      <c r="A35" s="207" t="s">
        <v>73</v>
      </c>
      <c r="B35" s="202"/>
      <c r="C35" s="202"/>
      <c r="D35" s="16"/>
    </row>
    <row r="36" spans="1:4" ht="15" customHeight="1">
      <c r="A36" s="207" t="s">
        <v>74</v>
      </c>
      <c r="B36" s="202"/>
      <c r="C36" s="202"/>
      <c r="D36" s="16"/>
    </row>
    <row r="37" spans="1:4" ht="14.25">
      <c r="A37" s="205" t="s">
        <v>75</v>
      </c>
      <c r="B37" s="202">
        <v>-10000</v>
      </c>
      <c r="C37" s="202">
        <v>-13600</v>
      </c>
      <c r="D37" s="16">
        <f t="shared" si="0"/>
        <v>0.7352941176470589</v>
      </c>
    </row>
    <row r="38" spans="1:4" ht="14.25">
      <c r="A38" s="208" t="s">
        <v>76</v>
      </c>
      <c r="B38" s="202"/>
      <c r="C38" s="202">
        <v>2200</v>
      </c>
      <c r="D38" s="16">
        <f t="shared" si="0"/>
        <v>0</v>
      </c>
    </row>
    <row r="39" spans="1:4" ht="14.25">
      <c r="A39" s="207" t="s">
        <v>77</v>
      </c>
      <c r="B39" s="202"/>
      <c r="C39" s="202"/>
      <c r="D39" s="16"/>
    </row>
    <row r="40" spans="1:4" ht="14.25">
      <c r="A40" s="209" t="s">
        <v>78</v>
      </c>
      <c r="B40" s="202"/>
      <c r="C40" s="202"/>
      <c r="D40" s="16"/>
    </row>
    <row r="41" spans="1:4" ht="14.25">
      <c r="A41" s="210" t="s">
        <v>79</v>
      </c>
      <c r="B41" s="202"/>
      <c r="C41" s="202"/>
      <c r="D41" s="16"/>
    </row>
    <row r="42" spans="1:4" ht="14.25">
      <c r="A42" s="210" t="s">
        <v>80</v>
      </c>
      <c r="B42" s="202"/>
      <c r="C42" s="202"/>
      <c r="D42" s="16"/>
    </row>
    <row r="43" spans="1:4" ht="14.25">
      <c r="A43" s="210" t="s">
        <v>81</v>
      </c>
      <c r="B43" s="202"/>
      <c r="C43" s="202"/>
      <c r="D43" s="16"/>
    </row>
    <row r="44" spans="1:4" ht="14.25">
      <c r="A44" s="211" t="s">
        <v>82</v>
      </c>
      <c r="B44" s="202"/>
      <c r="C44" s="202"/>
      <c r="D44" s="16"/>
    </row>
    <row r="45" spans="1:4" ht="14.25">
      <c r="A45" s="212" t="s">
        <v>83</v>
      </c>
      <c r="B45" s="202">
        <v>301</v>
      </c>
      <c r="C45" s="202">
        <v>5000</v>
      </c>
      <c r="D45" s="16">
        <f t="shared" si="0"/>
        <v>0.0602</v>
      </c>
    </row>
    <row r="46" spans="1:4" ht="14.25">
      <c r="A46" s="203" t="s">
        <v>84</v>
      </c>
      <c r="B46" s="202">
        <f>B30+B31+B32</f>
        <v>366801</v>
      </c>
      <c r="C46" s="202">
        <f>C30+C31+C32</f>
        <v>330459</v>
      </c>
      <c r="D46" s="16">
        <f t="shared" si="0"/>
        <v>1.1099743084618667</v>
      </c>
    </row>
  </sheetData>
  <sheetProtection/>
  <mergeCells count="1">
    <mergeCell ref="A2:D2"/>
  </mergeCells>
  <printOptions/>
  <pageMargins left="0.71" right="0.71" top="0.75" bottom="0.75" header="0.31" footer="0.31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3"/>
  <sheetViews>
    <sheetView zoomScaleSheetLayoutView="100" workbookViewId="0" topLeftCell="A1">
      <selection activeCell="H17" sqref="H17"/>
    </sheetView>
  </sheetViews>
  <sheetFormatPr defaultColWidth="8.125" defaultRowHeight="14.25"/>
  <cols>
    <col min="1" max="1" width="37.125" style="6" customWidth="1"/>
    <col min="2" max="3" width="14.625" style="6" customWidth="1"/>
    <col min="4" max="4" width="18.00390625" style="38" customWidth="1"/>
    <col min="5" max="5" width="10.50390625" style="6" customWidth="1"/>
    <col min="6" max="6" width="9.125" style="6" customWidth="1"/>
    <col min="7" max="13" width="8.125" style="6" customWidth="1"/>
    <col min="14" max="14" width="11.50390625" style="6" customWidth="1"/>
    <col min="15" max="16384" width="8.125" style="6" customWidth="1"/>
  </cols>
  <sheetData>
    <row r="1" ht="19.5" customHeight="1">
      <c r="A1" s="6" t="s">
        <v>752</v>
      </c>
    </row>
    <row r="2" spans="1:4" ht="20.25">
      <c r="A2" s="39" t="s">
        <v>753</v>
      </c>
      <c r="B2" s="39"/>
      <c r="C2" s="39"/>
      <c r="D2" s="39"/>
    </row>
    <row r="3" spans="1:4" ht="14.25">
      <c r="A3" s="40"/>
      <c r="B3" s="5"/>
      <c r="D3" s="7" t="s">
        <v>545</v>
      </c>
    </row>
    <row r="4" spans="1:4" s="35" customFormat="1" ht="45.75" customHeight="1">
      <c r="A4" s="41" t="s">
        <v>546</v>
      </c>
      <c r="B4" s="9" t="s">
        <v>4</v>
      </c>
      <c r="C4" s="10" t="s">
        <v>5</v>
      </c>
      <c r="D4" s="10" t="s">
        <v>6</v>
      </c>
    </row>
    <row r="5" spans="1:4" s="36" customFormat="1" ht="22.5" customHeight="1">
      <c r="A5" s="24" t="s">
        <v>754</v>
      </c>
      <c r="B5" s="42"/>
      <c r="C5" s="43"/>
      <c r="D5" s="44"/>
    </row>
    <row r="6" spans="1:4" s="36" customFormat="1" ht="22.5" customHeight="1">
      <c r="A6" s="24" t="s">
        <v>755</v>
      </c>
      <c r="B6" s="15">
        <v>10252</v>
      </c>
      <c r="C6" s="15">
        <v>7837</v>
      </c>
      <c r="D6" s="16">
        <f>B6/C6</f>
        <v>1.3081536302156438</v>
      </c>
    </row>
    <row r="7" spans="1:4" s="36" customFormat="1" ht="22.5" customHeight="1">
      <c r="A7" s="24" t="s">
        <v>756</v>
      </c>
      <c r="B7" s="45"/>
      <c r="C7" s="43"/>
      <c r="D7" s="44"/>
    </row>
    <row r="8" spans="1:4" s="36" customFormat="1" ht="22.5" customHeight="1">
      <c r="A8" s="24" t="s">
        <v>757</v>
      </c>
      <c r="B8" s="42"/>
      <c r="C8" s="43"/>
      <c r="D8" s="44"/>
    </row>
    <row r="9" spans="1:6" s="36" customFormat="1" ht="22.5" customHeight="1">
      <c r="A9" s="24" t="s">
        <v>758</v>
      </c>
      <c r="B9" s="15"/>
      <c r="C9" s="15"/>
      <c r="D9" s="16"/>
      <c r="F9" s="46"/>
    </row>
    <row r="10" spans="1:4" s="37" customFormat="1" ht="22.5" customHeight="1">
      <c r="A10" s="24" t="s">
        <v>759</v>
      </c>
      <c r="B10" s="47"/>
      <c r="C10" s="48"/>
      <c r="D10" s="49"/>
    </row>
    <row r="11" spans="1:4" s="36" customFormat="1" ht="22.5" customHeight="1">
      <c r="A11" s="24" t="s">
        <v>760</v>
      </c>
      <c r="B11" s="50"/>
      <c r="C11" s="50"/>
      <c r="D11" s="51"/>
    </row>
    <row r="12" spans="1:4" s="36" customFormat="1" ht="22.5" customHeight="1">
      <c r="A12" s="24" t="s">
        <v>761</v>
      </c>
      <c r="B12" s="52"/>
      <c r="C12" s="53"/>
      <c r="D12" s="44"/>
    </row>
    <row r="13" spans="1:4" s="37" customFormat="1" ht="22.5" customHeight="1">
      <c r="A13" s="54" t="s">
        <v>469</v>
      </c>
      <c r="B13" s="50">
        <v>10252</v>
      </c>
      <c r="C13" s="50">
        <v>7837</v>
      </c>
      <c r="D13" s="16">
        <f>B13/C13</f>
        <v>1.3081536302156438</v>
      </c>
    </row>
  </sheetData>
  <sheetProtection/>
  <mergeCells count="1">
    <mergeCell ref="A2:D2"/>
  </mergeCells>
  <conditionalFormatting sqref="A5:A6">
    <cfRule type="expression" priority="1" dxfId="1" stopIfTrue="1">
      <formula>"len($A:$A)=3"</formula>
    </cfRule>
  </conditionalFormatting>
  <conditionalFormatting sqref="D5 D7:D8 D10 D12">
    <cfRule type="cellIs" priority="1" dxfId="0" operator="lessThan" stopIfTrue="1">
      <formula>0</formula>
    </cfRule>
  </conditionalFormatting>
  <printOptions/>
  <pageMargins left="0.71" right="0.71" top="0.75" bottom="0.75" header="0.31" footer="0.31"/>
  <pageSetup fitToHeight="0" fitToWidth="1" orientation="portrait" paperSize="9" scale="97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5"/>
  <sheetViews>
    <sheetView zoomScaleSheetLayoutView="100" workbookViewId="0" topLeftCell="A1">
      <selection activeCell="C10" sqref="C10"/>
    </sheetView>
  </sheetViews>
  <sheetFormatPr defaultColWidth="9.00390625" defaultRowHeight="14.25"/>
  <cols>
    <col min="1" max="1" width="37.375" style="1" customWidth="1"/>
    <col min="2" max="2" width="14.125" style="2" customWidth="1"/>
    <col min="3" max="3" width="14.125" style="1" customWidth="1"/>
    <col min="4" max="4" width="21.75390625" style="1" customWidth="1"/>
    <col min="5" max="16384" width="9.00390625" style="1" customWidth="1"/>
  </cols>
  <sheetData>
    <row r="1" ht="18.75" customHeight="1">
      <c r="A1" s="1" t="s">
        <v>762</v>
      </c>
    </row>
    <row r="2" spans="1:4" ht="24.75" customHeight="1">
      <c r="A2" s="3" t="s">
        <v>763</v>
      </c>
      <c r="B2" s="3"/>
      <c r="C2" s="3"/>
      <c r="D2" s="3"/>
    </row>
    <row r="3" spans="1:4" ht="17.25" customHeight="1">
      <c r="A3" s="4"/>
      <c r="B3" s="5"/>
      <c r="C3" s="6"/>
      <c r="D3" s="7" t="s">
        <v>545</v>
      </c>
    </row>
    <row r="4" spans="1:4" ht="36.75" customHeight="1">
      <c r="A4" s="8" t="s">
        <v>764</v>
      </c>
      <c r="B4" s="9" t="s">
        <v>4</v>
      </c>
      <c r="C4" s="10" t="s">
        <v>5</v>
      </c>
      <c r="D4" s="10" t="s">
        <v>6</v>
      </c>
    </row>
    <row r="5" spans="1:4" ht="20.25" customHeight="1">
      <c r="A5" s="11" t="s">
        <v>743</v>
      </c>
      <c r="B5" s="12"/>
      <c r="C5" s="12"/>
      <c r="D5" s="13"/>
    </row>
    <row r="6" spans="1:4" ht="20.25" customHeight="1">
      <c r="A6" s="14" t="s">
        <v>765</v>
      </c>
      <c r="B6" s="12"/>
      <c r="C6" s="12"/>
      <c r="D6" s="13"/>
    </row>
    <row r="7" spans="1:4" ht="20.25" customHeight="1">
      <c r="A7" s="14" t="s">
        <v>766</v>
      </c>
      <c r="B7" s="12"/>
      <c r="C7" s="12"/>
      <c r="D7" s="13"/>
    </row>
    <row r="8" spans="1:4" ht="20.25" customHeight="1">
      <c r="A8" s="14" t="s">
        <v>767</v>
      </c>
      <c r="B8" s="12"/>
      <c r="C8" s="12"/>
      <c r="D8" s="13"/>
    </row>
    <row r="9" spans="1:4" ht="20.25" customHeight="1">
      <c r="A9" s="14" t="s">
        <v>768</v>
      </c>
      <c r="B9" s="12"/>
      <c r="C9" s="12"/>
      <c r="D9" s="13"/>
    </row>
    <row r="10" spans="1:4" ht="20.25" customHeight="1">
      <c r="A10" s="30" t="s">
        <v>769</v>
      </c>
      <c r="B10" s="12"/>
      <c r="C10" s="12"/>
      <c r="D10" s="13"/>
    </row>
    <row r="11" spans="1:4" ht="20.25" customHeight="1">
      <c r="A11" s="11" t="s">
        <v>744</v>
      </c>
      <c r="B11" s="31">
        <v>11059</v>
      </c>
      <c r="C11" s="31">
        <v>8755</v>
      </c>
      <c r="D11" s="16">
        <f>B11/C11</f>
        <v>1.2631639063392348</v>
      </c>
    </row>
    <row r="12" spans="1:4" ht="20.25" customHeight="1">
      <c r="A12" s="14" t="s">
        <v>765</v>
      </c>
      <c r="B12" s="18"/>
      <c r="C12" s="19"/>
      <c r="D12" s="19"/>
    </row>
    <row r="13" spans="1:4" ht="20.25" customHeight="1">
      <c r="A13" s="14" t="s">
        <v>766</v>
      </c>
      <c r="B13" s="18"/>
      <c r="C13" s="19"/>
      <c r="D13" s="19"/>
    </row>
    <row r="14" spans="1:4" ht="20.25" customHeight="1">
      <c r="A14" s="14" t="s">
        <v>767</v>
      </c>
      <c r="B14" s="18"/>
      <c r="C14" s="19"/>
      <c r="D14" s="19"/>
    </row>
    <row r="15" spans="1:4" ht="20.25" customHeight="1">
      <c r="A15" s="14" t="s">
        <v>768</v>
      </c>
      <c r="B15" s="18"/>
      <c r="C15" s="19"/>
      <c r="D15" s="19"/>
    </row>
    <row r="16" spans="1:4" ht="20.25" customHeight="1">
      <c r="A16" s="30" t="s">
        <v>769</v>
      </c>
      <c r="B16" s="18"/>
      <c r="C16" s="19"/>
      <c r="D16" s="19"/>
    </row>
    <row r="17" spans="1:4" ht="20.25" customHeight="1">
      <c r="A17" s="11" t="s">
        <v>745</v>
      </c>
      <c r="B17" s="18"/>
      <c r="C17" s="19"/>
      <c r="D17" s="19"/>
    </row>
    <row r="18" spans="1:4" ht="20.25" customHeight="1">
      <c r="A18" s="24" t="s">
        <v>765</v>
      </c>
      <c r="B18" s="18"/>
      <c r="C18" s="19"/>
      <c r="D18" s="19"/>
    </row>
    <row r="19" spans="1:4" ht="20.25" customHeight="1">
      <c r="A19" s="24" t="s">
        <v>766</v>
      </c>
      <c r="B19" s="18"/>
      <c r="C19" s="19"/>
      <c r="D19" s="19"/>
    </row>
    <row r="20" spans="1:4" ht="20.25" customHeight="1">
      <c r="A20" s="24" t="s">
        <v>767</v>
      </c>
      <c r="B20" s="18"/>
      <c r="C20" s="19"/>
      <c r="D20" s="19"/>
    </row>
    <row r="21" spans="1:4" ht="20.25" customHeight="1">
      <c r="A21" s="24" t="s">
        <v>768</v>
      </c>
      <c r="B21" s="18"/>
      <c r="C21" s="19"/>
      <c r="D21" s="19"/>
    </row>
    <row r="22" spans="1:4" ht="20.25" customHeight="1">
      <c r="A22" s="32" t="s">
        <v>769</v>
      </c>
      <c r="B22" s="18"/>
      <c r="C22" s="19"/>
      <c r="D22" s="19"/>
    </row>
    <row r="23" spans="1:4" ht="20.25" customHeight="1">
      <c r="A23" s="11" t="s">
        <v>746</v>
      </c>
      <c r="B23" s="18"/>
      <c r="C23" s="19"/>
      <c r="D23" s="19"/>
    </row>
    <row r="24" spans="1:4" ht="20.25" customHeight="1">
      <c r="A24" s="24" t="s">
        <v>765</v>
      </c>
      <c r="B24" s="18"/>
      <c r="C24" s="19"/>
      <c r="D24" s="19"/>
    </row>
    <row r="25" spans="1:4" ht="20.25" customHeight="1">
      <c r="A25" s="24" t="s">
        <v>766</v>
      </c>
      <c r="B25" s="18"/>
      <c r="C25" s="19"/>
      <c r="D25" s="19"/>
    </row>
    <row r="26" spans="1:4" ht="20.25" customHeight="1">
      <c r="A26" s="24" t="s">
        <v>767</v>
      </c>
      <c r="B26" s="18"/>
      <c r="C26" s="19"/>
      <c r="D26" s="19"/>
    </row>
    <row r="27" spans="1:4" ht="20.25" customHeight="1">
      <c r="A27" s="24" t="s">
        <v>768</v>
      </c>
      <c r="B27" s="18"/>
      <c r="C27" s="19"/>
      <c r="D27" s="19"/>
    </row>
    <row r="28" spans="1:4" ht="20.25" customHeight="1">
      <c r="A28" s="32" t="s">
        <v>769</v>
      </c>
      <c r="B28" s="18"/>
      <c r="C28" s="19"/>
      <c r="D28" s="19"/>
    </row>
    <row r="29" spans="1:4" ht="20.25" customHeight="1">
      <c r="A29" s="11" t="s">
        <v>747</v>
      </c>
      <c r="B29" s="18"/>
      <c r="C29" s="19"/>
      <c r="D29" s="19"/>
    </row>
    <row r="30" spans="1:4" ht="20.25" customHeight="1">
      <c r="A30" s="22" t="s">
        <v>770</v>
      </c>
      <c r="B30" s="18"/>
      <c r="C30" s="19"/>
      <c r="D30" s="19"/>
    </row>
    <row r="31" spans="1:4" ht="20.25" customHeight="1">
      <c r="A31" s="14" t="s">
        <v>765</v>
      </c>
      <c r="B31" s="18"/>
      <c r="C31" s="19"/>
      <c r="D31" s="19"/>
    </row>
    <row r="32" spans="1:4" ht="20.25" customHeight="1">
      <c r="A32" s="14" t="s">
        <v>766</v>
      </c>
      <c r="B32" s="18"/>
      <c r="C32" s="19"/>
      <c r="D32" s="19"/>
    </row>
    <row r="33" spans="1:4" ht="20.25" customHeight="1">
      <c r="A33" s="14" t="s">
        <v>767</v>
      </c>
      <c r="B33" s="18"/>
      <c r="C33" s="19"/>
      <c r="D33" s="19"/>
    </row>
    <row r="34" spans="1:4" ht="20.25" customHeight="1">
      <c r="A34" s="14" t="s">
        <v>768</v>
      </c>
      <c r="B34" s="18"/>
      <c r="C34" s="19"/>
      <c r="D34" s="19"/>
    </row>
    <row r="35" spans="1:4" ht="20.25" customHeight="1">
      <c r="A35" s="30" t="s">
        <v>769</v>
      </c>
      <c r="B35" s="18"/>
      <c r="C35" s="19"/>
      <c r="D35" s="19"/>
    </row>
    <row r="36" spans="1:4" ht="20.25" customHeight="1">
      <c r="A36" s="24" t="s">
        <v>771</v>
      </c>
      <c r="B36" s="18"/>
      <c r="C36" s="19"/>
      <c r="D36" s="19"/>
    </row>
    <row r="37" spans="1:4" ht="20.25" customHeight="1">
      <c r="A37" s="14" t="s">
        <v>765</v>
      </c>
      <c r="B37" s="18"/>
      <c r="C37" s="19"/>
      <c r="D37" s="19"/>
    </row>
    <row r="38" spans="1:4" ht="20.25" customHeight="1">
      <c r="A38" s="14" t="s">
        <v>766</v>
      </c>
      <c r="B38" s="18"/>
      <c r="C38" s="19"/>
      <c r="D38" s="19"/>
    </row>
    <row r="39" spans="1:4" ht="20.25" customHeight="1">
      <c r="A39" s="14" t="s">
        <v>767</v>
      </c>
      <c r="B39" s="18"/>
      <c r="C39" s="19"/>
      <c r="D39" s="19"/>
    </row>
    <row r="40" spans="1:4" ht="20.25" customHeight="1">
      <c r="A40" s="14" t="s">
        <v>768</v>
      </c>
      <c r="B40" s="18"/>
      <c r="C40" s="19"/>
      <c r="D40" s="19"/>
    </row>
    <row r="41" spans="1:4" ht="20.25" customHeight="1">
      <c r="A41" s="14" t="s">
        <v>769</v>
      </c>
      <c r="B41" s="18"/>
      <c r="C41" s="19"/>
      <c r="D41" s="19"/>
    </row>
    <row r="42" spans="1:4" ht="20.25" customHeight="1">
      <c r="A42" s="22" t="s">
        <v>772</v>
      </c>
      <c r="B42" s="18"/>
      <c r="C42" s="19"/>
      <c r="D42" s="19"/>
    </row>
    <row r="43" spans="1:4" ht="20.25" customHeight="1">
      <c r="A43" s="22" t="s">
        <v>773</v>
      </c>
      <c r="B43" s="18"/>
      <c r="C43" s="19"/>
      <c r="D43" s="19"/>
    </row>
    <row r="44" spans="1:4" ht="20.25" customHeight="1">
      <c r="A44" s="22" t="s">
        <v>774</v>
      </c>
      <c r="B44" s="18"/>
      <c r="C44" s="19"/>
      <c r="D44" s="19"/>
    </row>
    <row r="45" spans="1:4" ht="20.25" customHeight="1">
      <c r="A45" s="22" t="s">
        <v>775</v>
      </c>
      <c r="B45" s="18"/>
      <c r="C45" s="19"/>
      <c r="D45" s="19"/>
    </row>
    <row r="46" spans="1:4" ht="20.25" customHeight="1">
      <c r="A46" s="26" t="s">
        <v>768</v>
      </c>
      <c r="B46" s="18"/>
      <c r="C46" s="19"/>
      <c r="D46" s="19"/>
    </row>
    <row r="47" spans="1:4" ht="20.25" customHeight="1">
      <c r="A47" s="26" t="s">
        <v>769</v>
      </c>
      <c r="B47" s="18"/>
      <c r="C47" s="19"/>
      <c r="D47" s="19"/>
    </row>
    <row r="48" spans="1:4" ht="20.25" customHeight="1">
      <c r="A48" s="11" t="s">
        <v>748</v>
      </c>
      <c r="B48" s="18"/>
      <c r="C48" s="19"/>
      <c r="D48" s="19"/>
    </row>
    <row r="49" spans="1:4" ht="20.25" customHeight="1">
      <c r="A49" s="14" t="s">
        <v>765</v>
      </c>
      <c r="B49" s="18"/>
      <c r="C49" s="19"/>
      <c r="D49" s="19"/>
    </row>
    <row r="50" spans="1:4" ht="20.25" customHeight="1">
      <c r="A50" s="14" t="s">
        <v>766</v>
      </c>
      <c r="B50" s="18"/>
      <c r="C50" s="19"/>
      <c r="D50" s="19"/>
    </row>
    <row r="51" spans="1:4" ht="20.25" customHeight="1">
      <c r="A51" s="14" t="s">
        <v>767</v>
      </c>
      <c r="B51" s="18"/>
      <c r="C51" s="19"/>
      <c r="D51" s="19"/>
    </row>
    <row r="52" spans="1:4" ht="20.25" customHeight="1">
      <c r="A52" s="14" t="s">
        <v>768</v>
      </c>
      <c r="B52" s="18"/>
      <c r="C52" s="19"/>
      <c r="D52" s="19"/>
    </row>
    <row r="53" spans="1:4" ht="20.25" customHeight="1">
      <c r="A53" s="14" t="s">
        <v>769</v>
      </c>
      <c r="B53" s="18"/>
      <c r="C53" s="19"/>
      <c r="D53" s="19"/>
    </row>
    <row r="54" spans="1:4" ht="20.25" customHeight="1">
      <c r="A54" s="11" t="s">
        <v>749</v>
      </c>
      <c r="B54" s="18"/>
      <c r="C54" s="19"/>
      <c r="D54" s="19"/>
    </row>
    <row r="55" spans="1:4" ht="20.25" customHeight="1">
      <c r="A55" s="14" t="s">
        <v>765</v>
      </c>
      <c r="B55" s="18"/>
      <c r="C55" s="19"/>
      <c r="D55" s="19"/>
    </row>
    <row r="56" spans="1:4" ht="20.25" customHeight="1">
      <c r="A56" s="14" t="s">
        <v>766</v>
      </c>
      <c r="B56" s="18"/>
      <c r="C56" s="19"/>
      <c r="D56" s="19"/>
    </row>
    <row r="57" spans="1:4" ht="20.25" customHeight="1">
      <c r="A57" s="14" t="s">
        <v>767</v>
      </c>
      <c r="B57" s="18"/>
      <c r="C57" s="19"/>
      <c r="D57" s="19"/>
    </row>
    <row r="58" spans="1:4" ht="20.25" customHeight="1">
      <c r="A58" s="14" t="s">
        <v>768</v>
      </c>
      <c r="B58" s="18"/>
      <c r="C58" s="19"/>
      <c r="D58" s="19"/>
    </row>
    <row r="59" spans="1:4" ht="20.25" customHeight="1">
      <c r="A59" s="14" t="s">
        <v>769</v>
      </c>
      <c r="B59" s="18"/>
      <c r="C59" s="19"/>
      <c r="D59" s="19"/>
    </row>
    <row r="60" spans="1:4" ht="20.25" customHeight="1">
      <c r="A60" s="11" t="s">
        <v>750</v>
      </c>
      <c r="B60" s="18"/>
      <c r="C60" s="19"/>
      <c r="D60" s="19"/>
    </row>
    <row r="61" spans="1:4" ht="20.25" customHeight="1">
      <c r="A61" s="14" t="s">
        <v>765</v>
      </c>
      <c r="B61" s="18"/>
      <c r="C61" s="19"/>
      <c r="D61" s="19"/>
    </row>
    <row r="62" spans="1:4" ht="20.25" customHeight="1">
      <c r="A62" s="14" t="s">
        <v>766</v>
      </c>
      <c r="B62" s="18"/>
      <c r="C62" s="19"/>
      <c r="D62" s="19"/>
    </row>
    <row r="63" spans="1:4" ht="20.25" customHeight="1">
      <c r="A63" s="14" t="s">
        <v>767</v>
      </c>
      <c r="B63" s="18"/>
      <c r="C63" s="19"/>
      <c r="D63" s="19"/>
    </row>
    <row r="64" spans="1:4" ht="20.25" customHeight="1">
      <c r="A64" s="14" t="s">
        <v>768</v>
      </c>
      <c r="B64" s="18"/>
      <c r="C64" s="19"/>
      <c r="D64" s="19"/>
    </row>
    <row r="65" spans="1:4" ht="20.25" customHeight="1">
      <c r="A65" s="14" t="s">
        <v>769</v>
      </c>
      <c r="B65" s="33"/>
      <c r="C65" s="34"/>
      <c r="D65" s="34"/>
    </row>
  </sheetData>
  <sheetProtection/>
  <mergeCells count="1">
    <mergeCell ref="A2:D2"/>
  </mergeCells>
  <conditionalFormatting sqref="A5:A16 A31:A35 A37:A41 A49:A53 A55:A59 A61:A65">
    <cfRule type="expression" priority="1" dxfId="1" stopIfTrue="1">
      <formula>"len($A:$A)=3"</formula>
    </cfRule>
  </conditionalFormatting>
  <printOptions/>
  <pageMargins left="0.71" right="0.71" top="0.75" bottom="0.75" header="0.31" footer="0.31"/>
  <pageSetup fitToHeight="0" fitToWidth="1" orientation="portrait" paperSize="9" scale="93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9"/>
  <sheetViews>
    <sheetView zoomScaleSheetLayoutView="100" workbookViewId="0" topLeftCell="A1">
      <selection activeCell="B11" sqref="B11"/>
    </sheetView>
  </sheetViews>
  <sheetFormatPr defaultColWidth="9.00390625" defaultRowHeight="14.25"/>
  <cols>
    <col min="1" max="1" width="46.00390625" style="1" customWidth="1"/>
    <col min="2" max="2" width="13.00390625" style="2" customWidth="1"/>
    <col min="3" max="3" width="13.375" style="1" customWidth="1"/>
    <col min="4" max="4" width="17.375" style="1" customWidth="1"/>
    <col min="5" max="16384" width="9.00390625" style="1" customWidth="1"/>
  </cols>
  <sheetData>
    <row r="1" ht="18.75" customHeight="1">
      <c r="A1" s="1" t="s">
        <v>776</v>
      </c>
    </row>
    <row r="2" spans="1:4" ht="26.25" customHeight="1">
      <c r="A2" s="3" t="s">
        <v>777</v>
      </c>
      <c r="B2" s="3"/>
      <c r="C2" s="3"/>
      <c r="D2" s="3"/>
    </row>
    <row r="3" spans="1:4" ht="17.25" customHeight="1">
      <c r="A3" s="4"/>
      <c r="B3" s="5"/>
      <c r="C3" s="6"/>
      <c r="D3" s="7" t="s">
        <v>545</v>
      </c>
    </row>
    <row r="4" spans="1:4" ht="44.25" customHeight="1">
      <c r="A4" s="8" t="s">
        <v>764</v>
      </c>
      <c r="B4" s="9" t="s">
        <v>4</v>
      </c>
      <c r="C4" s="10" t="s">
        <v>5</v>
      </c>
      <c r="D4" s="10" t="s">
        <v>6</v>
      </c>
    </row>
    <row r="5" spans="1:4" ht="22.5" customHeight="1">
      <c r="A5" s="11" t="s">
        <v>754</v>
      </c>
      <c r="B5" s="12"/>
      <c r="C5" s="12"/>
      <c r="D5" s="13"/>
    </row>
    <row r="6" spans="1:4" ht="22.5" customHeight="1">
      <c r="A6" s="14" t="s">
        <v>778</v>
      </c>
      <c r="B6" s="12"/>
      <c r="C6" s="12"/>
      <c r="D6" s="13"/>
    </row>
    <row r="7" spans="1:4" ht="22.5" customHeight="1">
      <c r="A7" s="14" t="s">
        <v>779</v>
      </c>
      <c r="B7" s="12"/>
      <c r="C7" s="12"/>
      <c r="D7" s="13"/>
    </row>
    <row r="8" spans="1:4" ht="22.5" customHeight="1">
      <c r="A8" s="14" t="s">
        <v>780</v>
      </c>
      <c r="B8" s="12"/>
      <c r="C8" s="12"/>
      <c r="D8" s="13"/>
    </row>
    <row r="9" spans="1:4" ht="22.5" customHeight="1">
      <c r="A9" s="14" t="s">
        <v>781</v>
      </c>
      <c r="B9" s="12"/>
      <c r="C9" s="12"/>
      <c r="D9" s="13"/>
    </row>
    <row r="10" spans="1:4" ht="22.5" customHeight="1">
      <c r="A10" s="11" t="s">
        <v>755</v>
      </c>
      <c r="B10" s="15">
        <v>10252</v>
      </c>
      <c r="C10" s="15">
        <v>7837</v>
      </c>
      <c r="D10" s="16">
        <f>B10/C10</f>
        <v>1.3081536302156438</v>
      </c>
    </row>
    <row r="11" spans="1:4" ht="22.5" customHeight="1">
      <c r="A11" s="17" t="s">
        <v>782</v>
      </c>
      <c r="B11" s="18"/>
      <c r="C11" s="19"/>
      <c r="D11" s="19"/>
    </row>
    <row r="12" spans="1:4" ht="22.5" customHeight="1">
      <c r="A12" s="17" t="s">
        <v>783</v>
      </c>
      <c r="B12" s="18"/>
      <c r="C12" s="19"/>
      <c r="D12" s="19"/>
    </row>
    <row r="13" spans="1:4" ht="22.5" customHeight="1">
      <c r="A13" s="17" t="s">
        <v>784</v>
      </c>
      <c r="B13" s="18"/>
      <c r="C13" s="19"/>
      <c r="D13" s="19"/>
    </row>
    <row r="14" spans="1:4" ht="22.5" customHeight="1">
      <c r="A14" s="17" t="s">
        <v>785</v>
      </c>
      <c r="B14" s="18"/>
      <c r="C14" s="19"/>
      <c r="D14" s="19"/>
    </row>
    <row r="15" spans="1:4" ht="22.5" customHeight="1">
      <c r="A15" s="11" t="s">
        <v>756</v>
      </c>
      <c r="B15" s="18"/>
      <c r="C15" s="19"/>
      <c r="D15" s="19"/>
    </row>
    <row r="16" spans="1:4" ht="22.5" customHeight="1">
      <c r="A16" s="20" t="s">
        <v>786</v>
      </c>
      <c r="B16" s="18"/>
      <c r="C16" s="19"/>
      <c r="D16" s="19"/>
    </row>
    <row r="17" spans="1:4" ht="22.5" customHeight="1">
      <c r="A17" s="20" t="s">
        <v>787</v>
      </c>
      <c r="B17" s="18"/>
      <c r="C17" s="19"/>
      <c r="D17" s="19"/>
    </row>
    <row r="18" spans="1:4" ht="22.5" customHeight="1">
      <c r="A18" s="11" t="s">
        <v>757</v>
      </c>
      <c r="B18" s="18"/>
      <c r="C18" s="19"/>
      <c r="D18" s="19"/>
    </row>
    <row r="19" spans="1:4" ht="22.5" customHeight="1">
      <c r="A19" s="21" t="s">
        <v>788</v>
      </c>
      <c r="B19" s="18"/>
      <c r="C19" s="19"/>
      <c r="D19" s="19"/>
    </row>
    <row r="20" spans="1:4" ht="22.5" customHeight="1">
      <c r="A20" s="21" t="s">
        <v>789</v>
      </c>
      <c r="B20" s="18"/>
      <c r="C20" s="19"/>
      <c r="D20" s="19"/>
    </row>
    <row r="21" spans="1:4" ht="22.5" customHeight="1">
      <c r="A21" s="21" t="s">
        <v>790</v>
      </c>
      <c r="B21" s="18"/>
      <c r="C21" s="19"/>
      <c r="D21" s="19"/>
    </row>
    <row r="22" spans="1:4" ht="22.5" customHeight="1">
      <c r="A22" s="11" t="s">
        <v>758</v>
      </c>
      <c r="B22" s="18"/>
      <c r="C22" s="19"/>
      <c r="D22" s="19"/>
    </row>
    <row r="23" spans="1:4" ht="22.5" customHeight="1">
      <c r="A23" s="22" t="s">
        <v>791</v>
      </c>
      <c r="B23" s="18"/>
      <c r="C23" s="19"/>
      <c r="D23" s="19"/>
    </row>
    <row r="24" spans="1:4" ht="22.5" customHeight="1">
      <c r="A24" s="23" t="s">
        <v>792</v>
      </c>
      <c r="B24" s="18"/>
      <c r="C24" s="19"/>
      <c r="D24" s="19"/>
    </row>
    <row r="25" spans="1:4" ht="22.5" customHeight="1">
      <c r="A25" s="23" t="s">
        <v>793</v>
      </c>
      <c r="B25" s="18"/>
      <c r="C25" s="19"/>
      <c r="D25" s="19"/>
    </row>
    <row r="26" spans="1:4" ht="22.5" customHeight="1">
      <c r="A26" s="23" t="s">
        <v>794</v>
      </c>
      <c r="B26" s="18"/>
      <c r="C26" s="19"/>
      <c r="D26" s="19"/>
    </row>
    <row r="27" spans="1:4" ht="22.5" customHeight="1">
      <c r="A27" s="24" t="s">
        <v>795</v>
      </c>
      <c r="B27" s="18"/>
      <c r="C27" s="19"/>
      <c r="D27" s="19"/>
    </row>
    <row r="28" spans="1:4" ht="22.5" customHeight="1">
      <c r="A28" s="25" t="s">
        <v>796</v>
      </c>
      <c r="B28" s="18"/>
      <c r="C28" s="19"/>
      <c r="D28" s="19"/>
    </row>
    <row r="29" spans="1:4" ht="22.5" customHeight="1">
      <c r="A29" s="25" t="s">
        <v>797</v>
      </c>
      <c r="B29" s="18"/>
      <c r="C29" s="19"/>
      <c r="D29" s="19"/>
    </row>
    <row r="30" spans="1:4" ht="22.5" customHeight="1">
      <c r="A30" s="25" t="s">
        <v>798</v>
      </c>
      <c r="B30" s="18"/>
      <c r="C30" s="19"/>
      <c r="D30" s="19"/>
    </row>
    <row r="31" spans="1:4" ht="22.5" customHeight="1">
      <c r="A31" s="22" t="s">
        <v>799</v>
      </c>
      <c r="B31" s="18"/>
      <c r="C31" s="19"/>
      <c r="D31" s="19"/>
    </row>
    <row r="32" spans="1:4" ht="22.5" customHeight="1">
      <c r="A32" s="26" t="s">
        <v>800</v>
      </c>
      <c r="B32" s="18"/>
      <c r="C32" s="19"/>
      <c r="D32" s="19"/>
    </row>
    <row r="33" spans="1:4" ht="22.5" customHeight="1">
      <c r="A33" s="26" t="s">
        <v>797</v>
      </c>
      <c r="B33" s="18"/>
      <c r="C33" s="19"/>
      <c r="D33" s="19"/>
    </row>
    <row r="34" spans="1:4" ht="22.5" customHeight="1">
      <c r="A34" s="26" t="s">
        <v>801</v>
      </c>
      <c r="B34" s="18"/>
      <c r="C34" s="19"/>
      <c r="D34" s="19"/>
    </row>
    <row r="35" spans="1:4" ht="22.5" customHeight="1">
      <c r="A35" s="11" t="s">
        <v>759</v>
      </c>
      <c r="B35" s="18"/>
      <c r="C35" s="19"/>
      <c r="D35" s="19"/>
    </row>
    <row r="36" spans="1:4" ht="22.5" customHeight="1">
      <c r="A36" s="27" t="s">
        <v>802</v>
      </c>
      <c r="B36" s="18"/>
      <c r="C36" s="19"/>
      <c r="D36" s="19"/>
    </row>
    <row r="37" spans="1:4" ht="22.5" customHeight="1">
      <c r="A37" s="27" t="s">
        <v>803</v>
      </c>
      <c r="B37" s="18"/>
      <c r="C37" s="19"/>
      <c r="D37" s="19"/>
    </row>
    <row r="38" spans="1:4" ht="22.5" customHeight="1">
      <c r="A38" s="27" t="s">
        <v>804</v>
      </c>
      <c r="B38" s="18"/>
      <c r="C38" s="19"/>
      <c r="D38" s="19"/>
    </row>
    <row r="39" spans="1:4" ht="22.5" customHeight="1">
      <c r="A39" s="27" t="s">
        <v>805</v>
      </c>
      <c r="B39" s="18"/>
      <c r="C39" s="19"/>
      <c r="D39" s="19"/>
    </row>
    <row r="40" spans="1:4" ht="22.5" customHeight="1">
      <c r="A40" s="11" t="s">
        <v>760</v>
      </c>
      <c r="B40" s="18"/>
      <c r="C40" s="19"/>
      <c r="D40" s="19"/>
    </row>
    <row r="41" spans="1:4" ht="22.5" customHeight="1">
      <c r="A41" s="28" t="s">
        <v>806</v>
      </c>
      <c r="B41" s="18"/>
      <c r="C41" s="19"/>
      <c r="D41" s="19"/>
    </row>
    <row r="42" spans="1:4" ht="22.5" customHeight="1">
      <c r="A42" s="28" t="s">
        <v>807</v>
      </c>
      <c r="B42" s="18"/>
      <c r="C42" s="19"/>
      <c r="D42" s="19"/>
    </row>
    <row r="43" spans="1:4" ht="22.5" customHeight="1">
      <c r="A43" s="28" t="s">
        <v>780</v>
      </c>
      <c r="B43" s="18"/>
      <c r="C43" s="19"/>
      <c r="D43" s="19"/>
    </row>
    <row r="44" spans="1:4" ht="22.5" customHeight="1">
      <c r="A44" s="28" t="s">
        <v>808</v>
      </c>
      <c r="B44" s="18"/>
      <c r="C44" s="19"/>
      <c r="D44" s="19"/>
    </row>
    <row r="45" spans="1:4" ht="22.5" customHeight="1">
      <c r="A45" s="28" t="s">
        <v>809</v>
      </c>
      <c r="B45" s="18"/>
      <c r="C45" s="19"/>
      <c r="D45" s="19"/>
    </row>
    <row r="46" spans="1:4" ht="22.5" customHeight="1">
      <c r="A46" s="11" t="s">
        <v>761</v>
      </c>
      <c r="B46" s="18"/>
      <c r="C46" s="19"/>
      <c r="D46" s="19"/>
    </row>
    <row r="47" spans="1:4" ht="22.5" customHeight="1">
      <c r="A47" s="29" t="s">
        <v>810</v>
      </c>
      <c r="B47" s="18"/>
      <c r="C47" s="19"/>
      <c r="D47" s="19"/>
    </row>
    <row r="48" spans="1:4" ht="22.5" customHeight="1">
      <c r="A48" s="29" t="s">
        <v>811</v>
      </c>
      <c r="B48" s="18"/>
      <c r="C48" s="19"/>
      <c r="D48" s="19"/>
    </row>
    <row r="49" spans="1:4" ht="22.5" customHeight="1">
      <c r="A49" s="29" t="s">
        <v>812</v>
      </c>
      <c r="B49" s="18"/>
      <c r="C49" s="19"/>
      <c r="D49" s="19"/>
    </row>
  </sheetData>
  <sheetProtection/>
  <mergeCells count="1">
    <mergeCell ref="A2:D2"/>
  </mergeCells>
  <conditionalFormatting sqref="A5:A14">
    <cfRule type="expression" priority="1" dxfId="1" stopIfTrue="1">
      <formula>"len($A:$A)=3"</formula>
    </cfRule>
  </conditionalFormatting>
  <printOptions/>
  <pageMargins left="0.71" right="0.71" top="0.75" bottom="0.75" header="0.31" footer="0.31"/>
  <pageSetup fitToHeight="0" fitToWidth="1" orientation="portrait" paperSize="9" scale="9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3"/>
  <sheetViews>
    <sheetView zoomScaleSheetLayoutView="100" workbookViewId="0" topLeftCell="A1">
      <selection activeCell="B48" sqref="B48"/>
    </sheetView>
  </sheetViews>
  <sheetFormatPr defaultColWidth="9.00390625" defaultRowHeight="14.25"/>
  <cols>
    <col min="1" max="1" width="44.625" style="62" customWidth="1"/>
    <col min="2" max="2" width="12.125" style="62" customWidth="1"/>
    <col min="3" max="3" width="14.00390625" style="62" customWidth="1"/>
    <col min="4" max="4" width="15.125" style="62" customWidth="1"/>
    <col min="5" max="16384" width="9.00390625" style="62" customWidth="1"/>
  </cols>
  <sheetData>
    <row r="1" spans="1:2" ht="18" customHeight="1">
      <c r="A1" s="170" t="s">
        <v>85</v>
      </c>
      <c r="B1" s="171"/>
    </row>
    <row r="2" spans="1:4" ht="20.25">
      <c r="A2" s="172" t="s">
        <v>86</v>
      </c>
      <c r="B2" s="172"/>
      <c r="C2" s="172"/>
      <c r="D2" s="172"/>
    </row>
    <row r="3" spans="1:4" ht="14.25">
      <c r="A3" s="173"/>
      <c r="B3" s="171"/>
      <c r="D3" s="161" t="s">
        <v>2</v>
      </c>
    </row>
    <row r="4" spans="1:4" ht="44.25" customHeight="1">
      <c r="A4" s="182" t="s">
        <v>3</v>
      </c>
      <c r="B4" s="104" t="s">
        <v>4</v>
      </c>
      <c r="C4" s="114" t="s">
        <v>5</v>
      </c>
      <c r="D4" s="10" t="s">
        <v>6</v>
      </c>
    </row>
    <row r="5" spans="1:4" ht="14.25">
      <c r="A5" s="183" t="s">
        <v>7</v>
      </c>
      <c r="B5" s="99">
        <f>SUM(B6:B15)</f>
        <v>135173</v>
      </c>
      <c r="C5" s="99">
        <f>SUM(C6:C15)</f>
        <v>118150</v>
      </c>
      <c r="D5" s="16">
        <f aca="true" t="shared" si="0" ref="D5:D15">B5/C5</f>
        <v>1.1440795598815066</v>
      </c>
    </row>
    <row r="6" spans="1:4" ht="14.25">
      <c r="A6" s="184" t="s">
        <v>8</v>
      </c>
      <c r="B6" s="99">
        <v>48280</v>
      </c>
      <c r="C6" s="99">
        <v>45996</v>
      </c>
      <c r="D6" s="16">
        <f t="shared" si="0"/>
        <v>1.0496564918688582</v>
      </c>
    </row>
    <row r="7" spans="1:4" ht="14.25">
      <c r="A7" s="184" t="s">
        <v>9</v>
      </c>
      <c r="B7" s="99">
        <v>36410</v>
      </c>
      <c r="C7" s="99">
        <v>34196</v>
      </c>
      <c r="D7" s="16">
        <f t="shared" si="0"/>
        <v>1.0647444145514096</v>
      </c>
    </row>
    <row r="8" spans="1:4" ht="14.25">
      <c r="A8" s="184" t="s">
        <v>10</v>
      </c>
      <c r="B8" s="99">
        <v>1470</v>
      </c>
      <c r="C8" s="99">
        <v>1370</v>
      </c>
      <c r="D8" s="16">
        <f t="shared" si="0"/>
        <v>1.072992700729927</v>
      </c>
    </row>
    <row r="9" spans="1:7" ht="14.25">
      <c r="A9" s="184" t="s">
        <v>11</v>
      </c>
      <c r="B9" s="99">
        <v>11560</v>
      </c>
      <c r="C9" s="99">
        <v>8758</v>
      </c>
      <c r="D9" s="16">
        <f t="shared" si="0"/>
        <v>1.3199360584608357</v>
      </c>
      <c r="G9" s="108"/>
    </row>
    <row r="10" spans="1:4" ht="14.25">
      <c r="A10" s="184" t="s">
        <v>12</v>
      </c>
      <c r="B10" s="99">
        <v>11960</v>
      </c>
      <c r="C10" s="99">
        <v>8889</v>
      </c>
      <c r="D10" s="16">
        <f t="shared" si="0"/>
        <v>1.3454831814602317</v>
      </c>
    </row>
    <row r="11" spans="1:4" ht="14.25">
      <c r="A11" s="184" t="s">
        <v>13</v>
      </c>
      <c r="B11" s="99">
        <v>15990</v>
      </c>
      <c r="C11" s="99">
        <v>11894</v>
      </c>
      <c r="D11" s="16">
        <f t="shared" si="0"/>
        <v>1.3443753152850177</v>
      </c>
    </row>
    <row r="12" spans="1:4" ht="14.25">
      <c r="A12" s="184" t="s">
        <v>14</v>
      </c>
      <c r="B12" s="99">
        <v>4950</v>
      </c>
      <c r="C12" s="99">
        <v>3665</v>
      </c>
      <c r="D12" s="16">
        <f t="shared" si="0"/>
        <v>1.3506139154160983</v>
      </c>
    </row>
    <row r="13" spans="1:4" ht="14.25">
      <c r="A13" s="184" t="s">
        <v>15</v>
      </c>
      <c r="B13" s="99">
        <v>4460</v>
      </c>
      <c r="C13" s="99">
        <v>3312</v>
      </c>
      <c r="D13" s="16">
        <f t="shared" si="0"/>
        <v>1.3466183574879227</v>
      </c>
    </row>
    <row r="14" spans="1:4" ht="14.25">
      <c r="A14" s="184" t="s">
        <v>16</v>
      </c>
      <c r="B14" s="99">
        <v>33</v>
      </c>
      <c r="C14" s="99">
        <v>32</v>
      </c>
      <c r="D14" s="16">
        <f t="shared" si="0"/>
        <v>1.03125</v>
      </c>
    </row>
    <row r="15" spans="1:4" ht="14.25">
      <c r="A15" s="184" t="s">
        <v>17</v>
      </c>
      <c r="B15" s="99">
        <v>60</v>
      </c>
      <c r="C15" s="99">
        <v>38</v>
      </c>
      <c r="D15" s="16">
        <f t="shared" si="0"/>
        <v>1.5789473684210527</v>
      </c>
    </row>
    <row r="16" spans="1:4" ht="14.25">
      <c r="A16" s="183" t="s">
        <v>18</v>
      </c>
      <c r="B16" s="99">
        <f>SUM(B17:B23)</f>
        <v>51389</v>
      </c>
      <c r="C16" s="99">
        <f>SUM(C17:C23)</f>
        <v>57771</v>
      </c>
      <c r="D16" s="16">
        <f aca="true" t="shared" si="1" ref="D16:D37">B16/C16</f>
        <v>0.8895293486351283</v>
      </c>
    </row>
    <row r="17" spans="1:4" ht="14.25">
      <c r="A17" s="185" t="s">
        <v>19</v>
      </c>
      <c r="B17" s="99">
        <v>13597</v>
      </c>
      <c r="C17" s="99">
        <v>11097</v>
      </c>
      <c r="D17" s="16">
        <f t="shared" si="1"/>
        <v>1.2252861133639723</v>
      </c>
    </row>
    <row r="18" spans="1:4" ht="14.25">
      <c r="A18" s="185" t="s">
        <v>20</v>
      </c>
      <c r="B18" s="99">
        <v>1987</v>
      </c>
      <c r="C18" s="99">
        <v>1987</v>
      </c>
      <c r="D18" s="16">
        <f t="shared" si="1"/>
        <v>1</v>
      </c>
    </row>
    <row r="19" spans="1:4" ht="14.25">
      <c r="A19" s="185" t="s">
        <v>21</v>
      </c>
      <c r="B19" s="99">
        <v>4813</v>
      </c>
      <c r="C19" s="99">
        <v>4313</v>
      </c>
      <c r="D19" s="16">
        <f t="shared" si="1"/>
        <v>1.1159285879897982</v>
      </c>
    </row>
    <row r="20" spans="1:4" ht="14.25">
      <c r="A20" s="185" t="s">
        <v>22</v>
      </c>
      <c r="B20" s="99">
        <v>7513</v>
      </c>
      <c r="C20" s="99">
        <v>6313</v>
      </c>
      <c r="D20" s="16">
        <f t="shared" si="1"/>
        <v>1.190083953746238</v>
      </c>
    </row>
    <row r="21" spans="1:4" ht="14.25">
      <c r="A21" s="186" t="s">
        <v>23</v>
      </c>
      <c r="B21" s="99">
        <v>17890</v>
      </c>
      <c r="C21" s="99">
        <v>8473</v>
      </c>
      <c r="D21" s="16">
        <f t="shared" si="1"/>
        <v>2.1114127227664348</v>
      </c>
    </row>
    <row r="22" spans="1:4" ht="14.25">
      <c r="A22" s="187" t="s">
        <v>24</v>
      </c>
      <c r="B22" s="99">
        <v>330</v>
      </c>
      <c r="C22" s="99">
        <v>329</v>
      </c>
      <c r="D22" s="16">
        <f t="shared" si="1"/>
        <v>1.0030395136778116</v>
      </c>
    </row>
    <row r="23" spans="1:4" ht="14.25">
      <c r="A23" s="188" t="s">
        <v>25</v>
      </c>
      <c r="B23" s="99">
        <v>5259</v>
      </c>
      <c r="C23" s="99">
        <v>25259</v>
      </c>
      <c r="D23" s="16">
        <f t="shared" si="1"/>
        <v>0.2082030167465062</v>
      </c>
    </row>
    <row r="24" spans="1:4" ht="14.25">
      <c r="A24" s="189" t="s">
        <v>26</v>
      </c>
      <c r="B24" s="190">
        <f>B5+B16</f>
        <v>186562</v>
      </c>
      <c r="C24" s="190">
        <f>C5+C16</f>
        <v>175921</v>
      </c>
      <c r="D24" s="16">
        <f t="shared" si="1"/>
        <v>1.0604873778571062</v>
      </c>
    </row>
    <row r="25" spans="1:4" ht="14.25">
      <c r="A25" s="191" t="s">
        <v>27</v>
      </c>
      <c r="B25" s="190"/>
      <c r="C25" s="192"/>
      <c r="D25" s="16"/>
    </row>
    <row r="26" spans="1:4" ht="14.25">
      <c r="A26" s="191" t="s">
        <v>28</v>
      </c>
      <c r="B26" s="190">
        <f>B27+B31+B32+B33+B34</f>
        <v>144193</v>
      </c>
      <c r="C26" s="190">
        <f>C27+C31+C32+C33+C34</f>
        <v>118620</v>
      </c>
      <c r="D26" s="16">
        <f t="shared" si="1"/>
        <v>1.215587590625527</v>
      </c>
    </row>
    <row r="27" spans="1:4" ht="14.25">
      <c r="A27" s="193" t="s">
        <v>29</v>
      </c>
      <c r="B27" s="190">
        <f>B28+B29+B30</f>
        <v>84150</v>
      </c>
      <c r="C27" s="190">
        <f>C28+C29+C30</f>
        <v>59150</v>
      </c>
      <c r="D27" s="16">
        <f t="shared" si="1"/>
        <v>1.422654268808115</v>
      </c>
    </row>
    <row r="28" spans="1:4" ht="14.25">
      <c r="A28" s="194" t="s">
        <v>30</v>
      </c>
      <c r="B28" s="190">
        <v>14150</v>
      </c>
      <c r="C28" s="195">
        <v>14150</v>
      </c>
      <c r="D28" s="16">
        <f t="shared" si="1"/>
        <v>1</v>
      </c>
    </row>
    <row r="29" spans="1:4" ht="14.25">
      <c r="A29" s="194" t="s">
        <v>31</v>
      </c>
      <c r="B29" s="190">
        <v>45000</v>
      </c>
      <c r="C29" s="192">
        <v>30000</v>
      </c>
      <c r="D29" s="16">
        <f t="shared" si="1"/>
        <v>1.5</v>
      </c>
    </row>
    <row r="30" spans="1:4" ht="14.25">
      <c r="A30" s="194" t="s">
        <v>32</v>
      </c>
      <c r="B30" s="190">
        <v>25000</v>
      </c>
      <c r="C30" s="192">
        <v>15000</v>
      </c>
      <c r="D30" s="16">
        <f t="shared" si="1"/>
        <v>1.6666666666666667</v>
      </c>
    </row>
    <row r="31" spans="1:4" ht="14.25">
      <c r="A31" s="196" t="s">
        <v>33</v>
      </c>
      <c r="B31" s="190">
        <v>29000</v>
      </c>
      <c r="C31" s="192">
        <v>28000</v>
      </c>
      <c r="D31" s="16">
        <f t="shared" si="1"/>
        <v>1.0357142857142858</v>
      </c>
    </row>
    <row r="32" spans="1:4" ht="14.25">
      <c r="A32" s="197" t="s">
        <v>34</v>
      </c>
      <c r="B32" s="190">
        <v>10743</v>
      </c>
      <c r="C32" s="192">
        <v>19194</v>
      </c>
      <c r="D32" s="16">
        <f t="shared" si="1"/>
        <v>0.5597061581744295</v>
      </c>
    </row>
    <row r="33" spans="1:4" ht="14.25">
      <c r="A33" s="197" t="s">
        <v>35</v>
      </c>
      <c r="B33" s="190">
        <v>300</v>
      </c>
      <c r="C33" s="192">
        <v>276</v>
      </c>
      <c r="D33" s="16">
        <f t="shared" si="1"/>
        <v>1.0869565217391304</v>
      </c>
    </row>
    <row r="34" spans="1:4" ht="14.25">
      <c r="A34" s="193" t="s">
        <v>36</v>
      </c>
      <c r="B34" s="190">
        <v>20000</v>
      </c>
      <c r="C34" s="192">
        <v>12000</v>
      </c>
      <c r="D34" s="16">
        <f t="shared" si="1"/>
        <v>1.6666666666666667</v>
      </c>
    </row>
    <row r="35" spans="1:4" ht="14.25">
      <c r="A35" s="198" t="s">
        <v>87</v>
      </c>
      <c r="B35" s="190"/>
      <c r="C35" s="192">
        <v>104875</v>
      </c>
      <c r="D35" s="16">
        <f t="shared" si="1"/>
        <v>0</v>
      </c>
    </row>
    <row r="36" spans="1:4" ht="14.25">
      <c r="A36" s="197" t="s">
        <v>38</v>
      </c>
      <c r="B36" s="190"/>
      <c r="C36" s="192"/>
      <c r="D36" s="16"/>
    </row>
    <row r="37" spans="1:4" ht="14.25">
      <c r="A37" s="189" t="s">
        <v>39</v>
      </c>
      <c r="B37" s="190">
        <f>B24+B26</f>
        <v>330755</v>
      </c>
      <c r="C37" s="190">
        <f>C24+C26</f>
        <v>294541</v>
      </c>
      <c r="D37" s="16">
        <f t="shared" si="1"/>
        <v>1.1229506248705614</v>
      </c>
    </row>
    <row r="38" spans="1:2" ht="14.25">
      <c r="A38" s="199"/>
      <c r="B38" s="171"/>
    </row>
    <row r="39" spans="1:2" ht="14.25">
      <c r="A39" s="199"/>
      <c r="B39" s="171"/>
    </row>
    <row r="40" spans="1:2" ht="14.25">
      <c r="A40" s="199"/>
      <c r="B40" s="171"/>
    </row>
    <row r="41" spans="1:2" ht="14.25">
      <c r="A41" s="171"/>
      <c r="B41" s="171"/>
    </row>
    <row r="42" spans="1:2" ht="14.25">
      <c r="A42" s="171"/>
      <c r="B42" s="171"/>
    </row>
    <row r="43" spans="1:2" ht="14.25">
      <c r="A43" s="171"/>
      <c r="B43" s="171"/>
    </row>
  </sheetData>
  <sheetProtection/>
  <mergeCells count="1">
    <mergeCell ref="A2:D2"/>
  </mergeCells>
  <printOptions/>
  <pageMargins left="0.71" right="0.71" top="0.75" bottom="0.75" header="0.31" footer="0.31"/>
  <pageSetup fitToHeight="0" fitToWidth="1" orientation="portrait" paperSize="9" scale="95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61"/>
  <sheetViews>
    <sheetView zoomScaleSheetLayoutView="100" workbookViewId="0" topLeftCell="A401">
      <selection activeCell="B5" sqref="B5:B460"/>
    </sheetView>
  </sheetViews>
  <sheetFormatPr defaultColWidth="9.00390625" defaultRowHeight="14.25"/>
  <cols>
    <col min="1" max="1" width="44.625" style="62" customWidth="1"/>
    <col min="2" max="3" width="12.125" style="62" customWidth="1"/>
    <col min="4" max="4" width="15.125" style="62" customWidth="1"/>
    <col min="5" max="16384" width="9.00390625" style="62" customWidth="1"/>
  </cols>
  <sheetData>
    <row r="1" spans="1:2" ht="14.25">
      <c r="A1" s="170" t="s">
        <v>88</v>
      </c>
      <c r="B1" s="171"/>
    </row>
    <row r="2" spans="1:4" ht="30" customHeight="1">
      <c r="A2" s="172" t="s">
        <v>89</v>
      </c>
      <c r="B2" s="172"/>
      <c r="C2" s="172"/>
      <c r="D2" s="172"/>
    </row>
    <row r="3" spans="1:4" ht="14.25">
      <c r="A3" s="173"/>
      <c r="B3" s="171"/>
      <c r="D3" s="161" t="s">
        <v>2</v>
      </c>
    </row>
    <row r="4" spans="1:4" ht="51" customHeight="1">
      <c r="A4" s="174" t="s">
        <v>42</v>
      </c>
      <c r="B4" s="175" t="s">
        <v>4</v>
      </c>
      <c r="C4" s="10" t="s">
        <v>5</v>
      </c>
      <c r="D4" s="10" t="s">
        <v>6</v>
      </c>
    </row>
    <row r="5" spans="1:4" ht="14.25">
      <c r="A5" s="176" t="s">
        <v>90</v>
      </c>
      <c r="B5" s="177">
        <f>SUM(B6,B124,B133,B154,B175,B191,B215,B285,B323,B329,B347,B374,B379,B386,B391,B394,B396,B410,B416,B433,B434,B439,B442,B422)</f>
        <v>313389</v>
      </c>
      <c r="C5" s="177">
        <f>SUM(C6,C124,C133,C154,C175,C191,C215,C285,C323,C329,C347,C374,C379,C386,C391,C394,C396,C410,C416,C433,C434,C439,C442,C422)</f>
        <v>276404</v>
      </c>
      <c r="D5" s="16">
        <f>B5/C5</f>
        <v>1.1338077596561555</v>
      </c>
    </row>
    <row r="6" spans="1:4" ht="14.25">
      <c r="A6" s="178" t="s">
        <v>91</v>
      </c>
      <c r="B6" s="177">
        <f>SUM(B7,B15,B22,B29,B35,B42,B52,B54,B59,B61,B66,B112,B69,B74,B78,B82,B87,B92,B97,B102,B109)</f>
        <v>34012</v>
      </c>
      <c r="C6" s="177">
        <f>SUM(C7,C15,C22,C29,C35,C42,C52,C54,C59,C61,C66,C112,C69,C74,C78,C82,C87,C92,C97,C102,C109)</f>
        <v>34798</v>
      </c>
      <c r="D6" s="16">
        <f aca="true" t="shared" si="0" ref="D6:D69">B6/C6</f>
        <v>0.9774124949709754</v>
      </c>
    </row>
    <row r="7" spans="1:4" ht="14.25">
      <c r="A7" s="178" t="s">
        <v>92</v>
      </c>
      <c r="B7" s="177">
        <f>SUM(B8:B14)</f>
        <v>841</v>
      </c>
      <c r="C7" s="177">
        <f>SUM(C8:C14)</f>
        <v>876</v>
      </c>
      <c r="D7" s="16">
        <f t="shared" si="0"/>
        <v>0.9600456621004566</v>
      </c>
    </row>
    <row r="8" spans="1:4" ht="14.25">
      <c r="A8" s="179" t="s">
        <v>93</v>
      </c>
      <c r="B8" s="177">
        <v>493</v>
      </c>
      <c r="C8" s="177">
        <v>533</v>
      </c>
      <c r="D8" s="16">
        <f t="shared" si="0"/>
        <v>0.924953095684803</v>
      </c>
    </row>
    <row r="9" spans="1:7" ht="14.25">
      <c r="A9" s="179" t="s">
        <v>94</v>
      </c>
      <c r="B9" s="177">
        <v>46</v>
      </c>
      <c r="C9" s="177">
        <v>40</v>
      </c>
      <c r="D9" s="16">
        <f t="shared" si="0"/>
        <v>1.15</v>
      </c>
      <c r="G9" s="108"/>
    </row>
    <row r="10" spans="1:4" ht="14.25">
      <c r="A10" s="179" t="s">
        <v>95</v>
      </c>
      <c r="B10" s="177">
        <v>78</v>
      </c>
      <c r="C10" s="177">
        <v>55</v>
      </c>
      <c r="D10" s="16">
        <f t="shared" si="0"/>
        <v>1.4181818181818182</v>
      </c>
    </row>
    <row r="11" spans="1:4" ht="14.25">
      <c r="A11" s="179" t="s">
        <v>96</v>
      </c>
      <c r="B11" s="177">
        <v>20</v>
      </c>
      <c r="C11" s="177">
        <v>20</v>
      </c>
      <c r="D11" s="16">
        <f t="shared" si="0"/>
        <v>1</v>
      </c>
    </row>
    <row r="12" spans="1:4" ht="14.25">
      <c r="A12" s="179" t="s">
        <v>97</v>
      </c>
      <c r="B12" s="177">
        <v>110</v>
      </c>
      <c r="C12" s="177">
        <v>135</v>
      </c>
      <c r="D12" s="16">
        <f t="shared" si="0"/>
        <v>0.8148148148148148</v>
      </c>
    </row>
    <row r="13" spans="1:4" ht="14.25">
      <c r="A13" s="179" t="s">
        <v>98</v>
      </c>
      <c r="B13" s="177">
        <v>92</v>
      </c>
      <c r="C13" s="177">
        <v>91</v>
      </c>
      <c r="D13" s="16">
        <f t="shared" si="0"/>
        <v>1.010989010989011</v>
      </c>
    </row>
    <row r="14" spans="1:4" ht="14.25">
      <c r="A14" s="179" t="s">
        <v>99</v>
      </c>
      <c r="B14" s="177">
        <v>2</v>
      </c>
      <c r="C14" s="177">
        <v>2</v>
      </c>
      <c r="D14" s="16">
        <f t="shared" si="0"/>
        <v>1</v>
      </c>
    </row>
    <row r="15" spans="1:4" ht="14.25">
      <c r="A15" s="178" t="s">
        <v>100</v>
      </c>
      <c r="B15" s="177">
        <f>SUM(B16:B21)</f>
        <v>800</v>
      </c>
      <c r="C15" s="177">
        <f>SUM(C16:C21)</f>
        <v>682</v>
      </c>
      <c r="D15" s="16">
        <f t="shared" si="0"/>
        <v>1.1730205278592376</v>
      </c>
    </row>
    <row r="16" spans="1:4" ht="14.25">
      <c r="A16" s="179" t="s">
        <v>93</v>
      </c>
      <c r="B16" s="177">
        <v>488</v>
      </c>
      <c r="C16" s="177">
        <v>410</v>
      </c>
      <c r="D16" s="16">
        <f t="shared" si="0"/>
        <v>1.1902439024390243</v>
      </c>
    </row>
    <row r="17" spans="1:4" ht="14.25">
      <c r="A17" s="179" t="s">
        <v>94</v>
      </c>
      <c r="B17" s="177">
        <v>80</v>
      </c>
      <c r="C17" s="177">
        <v>70</v>
      </c>
      <c r="D17" s="16">
        <f t="shared" si="0"/>
        <v>1.1428571428571428</v>
      </c>
    </row>
    <row r="18" spans="1:4" ht="14.25">
      <c r="A18" s="179" t="s">
        <v>101</v>
      </c>
      <c r="B18" s="177">
        <v>58</v>
      </c>
      <c r="C18" s="177">
        <v>56</v>
      </c>
      <c r="D18" s="16">
        <f t="shared" si="0"/>
        <v>1.0357142857142858</v>
      </c>
    </row>
    <row r="19" spans="1:4" ht="14.25">
      <c r="A19" s="179" t="s">
        <v>102</v>
      </c>
      <c r="B19" s="177">
        <v>25</v>
      </c>
      <c r="C19" s="177">
        <v>25</v>
      </c>
      <c r="D19" s="16">
        <f t="shared" si="0"/>
        <v>1</v>
      </c>
    </row>
    <row r="20" spans="1:4" ht="14.25">
      <c r="A20" s="179" t="s">
        <v>98</v>
      </c>
      <c r="B20" s="177">
        <v>89</v>
      </c>
      <c r="C20" s="177">
        <v>91</v>
      </c>
      <c r="D20" s="16">
        <f t="shared" si="0"/>
        <v>0.978021978021978</v>
      </c>
    </row>
    <row r="21" spans="1:4" ht="14.25">
      <c r="A21" s="179" t="s">
        <v>103</v>
      </c>
      <c r="B21" s="177">
        <v>60</v>
      </c>
      <c r="C21" s="177">
        <v>30</v>
      </c>
      <c r="D21" s="16">
        <f t="shared" si="0"/>
        <v>2</v>
      </c>
    </row>
    <row r="22" spans="1:4" ht="14.25">
      <c r="A22" s="178" t="s">
        <v>104</v>
      </c>
      <c r="B22" s="177">
        <f>SUM(B23:B28)</f>
        <v>8800</v>
      </c>
      <c r="C22" s="177">
        <f>SUM(C23:C28)</f>
        <v>10247</v>
      </c>
      <c r="D22" s="16">
        <f t="shared" si="0"/>
        <v>0.8587879379330535</v>
      </c>
    </row>
    <row r="23" spans="1:4" ht="14.25">
      <c r="A23" s="179" t="s">
        <v>93</v>
      </c>
      <c r="B23" s="177">
        <v>2622</v>
      </c>
      <c r="C23" s="177">
        <v>2633</v>
      </c>
      <c r="D23" s="16">
        <f t="shared" si="0"/>
        <v>0.9958222559817699</v>
      </c>
    </row>
    <row r="24" spans="1:4" ht="14.25">
      <c r="A24" s="179" t="s">
        <v>94</v>
      </c>
      <c r="B24" s="177">
        <v>765</v>
      </c>
      <c r="C24" s="177">
        <v>1913</v>
      </c>
      <c r="D24" s="16">
        <f t="shared" si="0"/>
        <v>0.3998954521693675</v>
      </c>
    </row>
    <row r="25" spans="1:4" ht="14.25">
      <c r="A25" s="179" t="s">
        <v>105</v>
      </c>
      <c r="B25" s="177">
        <v>2086</v>
      </c>
      <c r="C25" s="177">
        <v>2264</v>
      </c>
      <c r="D25" s="16">
        <f t="shared" si="0"/>
        <v>0.9213780918727915</v>
      </c>
    </row>
    <row r="26" spans="1:4" ht="14.25">
      <c r="A26" s="179" t="s">
        <v>106</v>
      </c>
      <c r="B26" s="177">
        <v>71</v>
      </c>
      <c r="C26" s="177">
        <v>73</v>
      </c>
      <c r="D26" s="16">
        <f t="shared" si="0"/>
        <v>0.9726027397260274</v>
      </c>
    </row>
    <row r="27" spans="1:4" ht="14.25">
      <c r="A27" s="179" t="s">
        <v>98</v>
      </c>
      <c r="B27" s="177">
        <v>1832</v>
      </c>
      <c r="C27" s="177">
        <v>1522</v>
      </c>
      <c r="D27" s="16">
        <f t="shared" si="0"/>
        <v>1.2036793692509855</v>
      </c>
    </row>
    <row r="28" spans="1:4" ht="14.25">
      <c r="A28" s="179" t="s">
        <v>107</v>
      </c>
      <c r="B28" s="177">
        <v>1424</v>
      </c>
      <c r="C28" s="177">
        <v>1842</v>
      </c>
      <c r="D28" s="16">
        <f t="shared" si="0"/>
        <v>0.7730727470141151</v>
      </c>
    </row>
    <row r="29" spans="1:4" ht="14.25">
      <c r="A29" s="178" t="s">
        <v>108</v>
      </c>
      <c r="B29" s="177">
        <f>SUM(B30:B34)</f>
        <v>2672</v>
      </c>
      <c r="C29" s="177">
        <f>SUM(C30:C34)</f>
        <v>2315</v>
      </c>
      <c r="D29" s="16">
        <f t="shared" si="0"/>
        <v>1.1542116630669546</v>
      </c>
    </row>
    <row r="30" spans="1:4" ht="14.25">
      <c r="A30" s="179" t="s">
        <v>93</v>
      </c>
      <c r="B30" s="177">
        <v>790</v>
      </c>
      <c r="C30" s="177">
        <v>825</v>
      </c>
      <c r="D30" s="16">
        <f t="shared" si="0"/>
        <v>0.9575757575757575</v>
      </c>
    </row>
    <row r="31" spans="1:4" ht="14.25">
      <c r="A31" s="179" t="s">
        <v>94</v>
      </c>
      <c r="B31" s="177">
        <v>1225</v>
      </c>
      <c r="C31" s="177">
        <v>628</v>
      </c>
      <c r="D31" s="16">
        <f t="shared" si="0"/>
        <v>1.9506369426751593</v>
      </c>
    </row>
    <row r="32" spans="1:4" ht="14.25">
      <c r="A32" s="179" t="s">
        <v>109</v>
      </c>
      <c r="B32" s="177"/>
      <c r="C32" s="177">
        <v>158</v>
      </c>
      <c r="D32" s="16">
        <f t="shared" si="0"/>
        <v>0</v>
      </c>
    </row>
    <row r="33" spans="1:4" ht="14.25">
      <c r="A33" s="179" t="s">
        <v>98</v>
      </c>
      <c r="B33" s="177">
        <v>217</v>
      </c>
      <c r="C33" s="177">
        <v>242</v>
      </c>
      <c r="D33" s="16">
        <f t="shared" si="0"/>
        <v>0.8966942148760331</v>
      </c>
    </row>
    <row r="34" spans="1:4" ht="14.25">
      <c r="A34" s="179" t="s">
        <v>110</v>
      </c>
      <c r="B34" s="177">
        <v>440</v>
      </c>
      <c r="C34" s="177">
        <v>462</v>
      </c>
      <c r="D34" s="16">
        <f t="shared" si="0"/>
        <v>0.9523809523809523</v>
      </c>
    </row>
    <row r="35" spans="1:4" ht="14.25">
      <c r="A35" s="178" t="s">
        <v>111</v>
      </c>
      <c r="B35" s="177">
        <f>SUM(B36:B41)</f>
        <v>852</v>
      </c>
      <c r="C35" s="177">
        <f>SUM(C36:C41)</f>
        <v>1210</v>
      </c>
      <c r="D35" s="16">
        <f t="shared" si="0"/>
        <v>0.7041322314049587</v>
      </c>
    </row>
    <row r="36" spans="1:4" ht="14.25">
      <c r="A36" s="179" t="s">
        <v>93</v>
      </c>
      <c r="B36" s="177">
        <v>412</v>
      </c>
      <c r="C36" s="177">
        <v>414</v>
      </c>
      <c r="D36" s="16">
        <f t="shared" si="0"/>
        <v>0.9951690821256038</v>
      </c>
    </row>
    <row r="37" spans="1:4" ht="14.25">
      <c r="A37" s="179" t="s">
        <v>112</v>
      </c>
      <c r="B37" s="177">
        <v>24</v>
      </c>
      <c r="C37" s="177">
        <v>19</v>
      </c>
      <c r="D37" s="16">
        <f t="shared" si="0"/>
        <v>1.263157894736842</v>
      </c>
    </row>
    <row r="38" spans="1:4" ht="14.25">
      <c r="A38" s="179" t="s">
        <v>113</v>
      </c>
      <c r="B38" s="177">
        <v>260</v>
      </c>
      <c r="C38" s="177">
        <v>260</v>
      </c>
      <c r="D38" s="16">
        <f t="shared" si="0"/>
        <v>1</v>
      </c>
    </row>
    <row r="39" spans="1:4" ht="14.25">
      <c r="A39" s="179" t="s">
        <v>114</v>
      </c>
      <c r="B39" s="177"/>
      <c r="C39" s="177">
        <v>377</v>
      </c>
      <c r="D39" s="16">
        <f t="shared" si="0"/>
        <v>0</v>
      </c>
    </row>
    <row r="40" spans="1:4" ht="14.25">
      <c r="A40" s="179" t="s">
        <v>115</v>
      </c>
      <c r="B40" s="177">
        <v>73</v>
      </c>
      <c r="C40" s="177">
        <v>59</v>
      </c>
      <c r="D40" s="16">
        <f t="shared" si="0"/>
        <v>1.2372881355932204</v>
      </c>
    </row>
    <row r="41" spans="1:4" ht="14.25">
      <c r="A41" s="179" t="s">
        <v>98</v>
      </c>
      <c r="B41" s="177">
        <v>83</v>
      </c>
      <c r="C41" s="177">
        <v>81</v>
      </c>
      <c r="D41" s="16">
        <f t="shared" si="0"/>
        <v>1.0246913580246915</v>
      </c>
    </row>
    <row r="42" spans="1:4" ht="14.25">
      <c r="A42" s="178" t="s">
        <v>116</v>
      </c>
      <c r="B42" s="177">
        <f>SUM(B43:B51)</f>
        <v>2785</v>
      </c>
      <c r="C42" s="177">
        <f>SUM(C43:C51)</f>
        <v>2672</v>
      </c>
      <c r="D42" s="16">
        <f t="shared" si="0"/>
        <v>1.0422904191616766</v>
      </c>
    </row>
    <row r="43" spans="1:4" ht="14.25">
      <c r="A43" s="179" t="s">
        <v>93</v>
      </c>
      <c r="B43" s="177">
        <v>573</v>
      </c>
      <c r="C43" s="177">
        <v>569</v>
      </c>
      <c r="D43" s="16">
        <f t="shared" si="0"/>
        <v>1.0070298769771528</v>
      </c>
    </row>
    <row r="44" spans="1:4" ht="14.25">
      <c r="A44" s="179" t="s">
        <v>94</v>
      </c>
      <c r="B44" s="177">
        <v>55</v>
      </c>
      <c r="C44" s="177">
        <v>53</v>
      </c>
      <c r="D44" s="16">
        <f t="shared" si="0"/>
        <v>1.0377358490566038</v>
      </c>
    </row>
    <row r="45" spans="1:4" ht="14.25">
      <c r="A45" s="179" t="s">
        <v>117</v>
      </c>
      <c r="B45" s="177"/>
      <c r="C45" s="177">
        <v>2</v>
      </c>
      <c r="D45" s="16">
        <f t="shared" si="0"/>
        <v>0</v>
      </c>
    </row>
    <row r="46" spans="1:4" ht="14.25">
      <c r="A46" s="179" t="s">
        <v>118</v>
      </c>
      <c r="B46" s="177">
        <v>45</v>
      </c>
      <c r="C46" s="177">
        <v>45</v>
      </c>
      <c r="D46" s="16">
        <f t="shared" si="0"/>
        <v>1</v>
      </c>
    </row>
    <row r="47" spans="1:4" ht="14.25">
      <c r="A47" s="179" t="s">
        <v>119</v>
      </c>
      <c r="B47" s="177"/>
      <c r="C47" s="177">
        <v>3</v>
      </c>
      <c r="D47" s="16">
        <f t="shared" si="0"/>
        <v>0</v>
      </c>
    </row>
    <row r="48" spans="1:4" ht="14.25">
      <c r="A48" s="179" t="s">
        <v>120</v>
      </c>
      <c r="B48" s="177">
        <v>130</v>
      </c>
      <c r="C48" s="177">
        <v>60</v>
      </c>
      <c r="D48" s="16">
        <f t="shared" si="0"/>
        <v>2.1666666666666665</v>
      </c>
    </row>
    <row r="49" spans="1:4" ht="14.25">
      <c r="A49" s="179" t="s">
        <v>121</v>
      </c>
      <c r="B49" s="177"/>
      <c r="C49" s="177">
        <v>900</v>
      </c>
      <c r="D49" s="16">
        <f t="shared" si="0"/>
        <v>0</v>
      </c>
    </row>
    <row r="50" spans="1:4" ht="14.25">
      <c r="A50" s="179" t="s">
        <v>98</v>
      </c>
      <c r="B50" s="177">
        <v>979</v>
      </c>
      <c r="C50" s="177">
        <v>1017</v>
      </c>
      <c r="D50" s="16">
        <f t="shared" si="0"/>
        <v>0.9626352015732547</v>
      </c>
    </row>
    <row r="51" spans="1:4" ht="14.25">
      <c r="A51" s="179" t="s">
        <v>122</v>
      </c>
      <c r="B51" s="177">
        <v>1003</v>
      </c>
      <c r="C51" s="177">
        <v>23</v>
      </c>
      <c r="D51" s="16">
        <f t="shared" si="0"/>
        <v>43.608695652173914</v>
      </c>
    </row>
    <row r="52" spans="1:4" ht="14.25">
      <c r="A52" s="178" t="s">
        <v>123</v>
      </c>
      <c r="B52" s="177">
        <f>SUM(B53:B53)</f>
        <v>2000</v>
      </c>
      <c r="C52" s="177">
        <f>SUM(C53:C53)</f>
        <v>2000</v>
      </c>
      <c r="D52" s="16">
        <f t="shared" si="0"/>
        <v>1</v>
      </c>
    </row>
    <row r="53" spans="1:4" ht="14.25">
      <c r="A53" s="179" t="s">
        <v>124</v>
      </c>
      <c r="B53" s="177">
        <v>2000</v>
      </c>
      <c r="C53" s="177">
        <v>2000</v>
      </c>
      <c r="D53" s="16">
        <f t="shared" si="0"/>
        <v>1</v>
      </c>
    </row>
    <row r="54" spans="1:4" ht="14.25">
      <c r="A54" s="178" t="s">
        <v>125</v>
      </c>
      <c r="B54" s="177">
        <f>SUM(B55:B58)</f>
        <v>329</v>
      </c>
      <c r="C54" s="177">
        <f>SUM(C55:C58)</f>
        <v>373</v>
      </c>
      <c r="D54" s="16">
        <f t="shared" si="0"/>
        <v>0.8820375335120644</v>
      </c>
    </row>
    <row r="55" spans="1:4" ht="14.25">
      <c r="A55" s="179" t="s">
        <v>93</v>
      </c>
      <c r="B55" s="177">
        <v>144</v>
      </c>
      <c r="C55" s="177">
        <v>163</v>
      </c>
      <c r="D55" s="16">
        <f t="shared" si="0"/>
        <v>0.8834355828220859</v>
      </c>
    </row>
    <row r="56" spans="1:4" ht="14.25">
      <c r="A56" s="179" t="s">
        <v>126</v>
      </c>
      <c r="B56" s="177">
        <v>20</v>
      </c>
      <c r="C56" s="177">
        <v>5</v>
      </c>
      <c r="D56" s="16">
        <f t="shared" si="0"/>
        <v>4</v>
      </c>
    </row>
    <row r="57" spans="1:4" ht="14.25">
      <c r="A57" s="179" t="s">
        <v>127</v>
      </c>
      <c r="B57" s="177">
        <v>25</v>
      </c>
      <c r="C57" s="177">
        <v>29</v>
      </c>
      <c r="D57" s="16">
        <f t="shared" si="0"/>
        <v>0.8620689655172413</v>
      </c>
    </row>
    <row r="58" spans="1:4" ht="14.25">
      <c r="A58" s="179" t="s">
        <v>98</v>
      </c>
      <c r="B58" s="177">
        <v>140</v>
      </c>
      <c r="C58" s="177">
        <v>176</v>
      </c>
      <c r="D58" s="16">
        <f t="shared" si="0"/>
        <v>0.7954545454545454</v>
      </c>
    </row>
    <row r="59" spans="1:4" ht="14.25">
      <c r="A59" s="178" t="s">
        <v>128</v>
      </c>
      <c r="B59" s="177">
        <f>SUM(B60:B60)</f>
        <v>1330</v>
      </c>
      <c r="C59" s="177">
        <f>SUM(C60:C60)</f>
        <v>1243</v>
      </c>
      <c r="D59" s="16">
        <f t="shared" si="0"/>
        <v>1.0699919549477073</v>
      </c>
    </row>
    <row r="60" spans="1:4" ht="14.25">
      <c r="A60" s="179" t="s">
        <v>129</v>
      </c>
      <c r="B60" s="177">
        <v>1330</v>
      </c>
      <c r="C60" s="177">
        <v>1243</v>
      </c>
      <c r="D60" s="16">
        <f t="shared" si="0"/>
        <v>1.0699919549477073</v>
      </c>
    </row>
    <row r="61" spans="1:4" ht="14.25">
      <c r="A61" s="178" t="s">
        <v>130</v>
      </c>
      <c r="B61" s="177">
        <f>SUM(B62:B65)</f>
        <v>1478</v>
      </c>
      <c r="C61" s="177">
        <f>SUM(C62:C65)</f>
        <v>1484</v>
      </c>
      <c r="D61" s="16">
        <f t="shared" si="0"/>
        <v>0.9959568733153639</v>
      </c>
    </row>
    <row r="62" spans="1:4" ht="14.25">
      <c r="A62" s="179" t="s">
        <v>93</v>
      </c>
      <c r="B62" s="177">
        <v>1282</v>
      </c>
      <c r="C62" s="177">
        <v>1280</v>
      </c>
      <c r="D62" s="16">
        <f t="shared" si="0"/>
        <v>1.0015625</v>
      </c>
    </row>
    <row r="63" spans="1:4" ht="14.25">
      <c r="A63" s="179" t="s">
        <v>94</v>
      </c>
      <c r="B63" s="177">
        <v>140</v>
      </c>
      <c r="C63" s="177">
        <v>145</v>
      </c>
      <c r="D63" s="16">
        <f t="shared" si="0"/>
        <v>0.9655172413793104</v>
      </c>
    </row>
    <row r="64" spans="1:4" ht="14.25">
      <c r="A64" s="179" t="s">
        <v>98</v>
      </c>
      <c r="B64" s="177">
        <v>56</v>
      </c>
      <c r="C64" s="177">
        <v>56</v>
      </c>
      <c r="D64" s="16">
        <f t="shared" si="0"/>
        <v>1</v>
      </c>
    </row>
    <row r="65" spans="1:4" ht="14.25">
      <c r="A65" s="179" t="s">
        <v>131</v>
      </c>
      <c r="B65" s="177"/>
      <c r="C65" s="177">
        <v>3</v>
      </c>
      <c r="D65" s="16">
        <f t="shared" si="0"/>
        <v>0</v>
      </c>
    </row>
    <row r="66" spans="1:4" ht="14.25">
      <c r="A66" s="178" t="s">
        <v>132</v>
      </c>
      <c r="B66" s="177">
        <f>SUM(B67:B68)</f>
        <v>104</v>
      </c>
      <c r="C66" s="177">
        <f>SUM(C67:C68)</f>
        <v>79</v>
      </c>
      <c r="D66" s="16">
        <f t="shared" si="0"/>
        <v>1.3164556962025316</v>
      </c>
    </row>
    <row r="67" spans="1:4" ht="14.25">
      <c r="A67" s="179" t="s">
        <v>94</v>
      </c>
      <c r="B67" s="177">
        <v>89</v>
      </c>
      <c r="C67" s="177">
        <v>64</v>
      </c>
      <c r="D67" s="16">
        <f t="shared" si="0"/>
        <v>1.390625</v>
      </c>
    </row>
    <row r="68" spans="1:5" ht="14.25">
      <c r="A68" s="179" t="s">
        <v>133</v>
      </c>
      <c r="B68" s="177">
        <v>15</v>
      </c>
      <c r="C68" s="177">
        <v>15</v>
      </c>
      <c r="D68" s="16">
        <f t="shared" si="0"/>
        <v>1</v>
      </c>
      <c r="E68" s="63"/>
    </row>
    <row r="69" spans="1:4" ht="14.25">
      <c r="A69" s="178" t="s">
        <v>134</v>
      </c>
      <c r="B69" s="177">
        <f>SUM(B70:B73)</f>
        <v>2133</v>
      </c>
      <c r="C69" s="177">
        <f>SUM(C70:C73)</f>
        <v>2526</v>
      </c>
      <c r="D69" s="16">
        <f t="shared" si="0"/>
        <v>0.8444180522565321</v>
      </c>
    </row>
    <row r="70" spans="1:4" ht="14.25">
      <c r="A70" s="179" t="s">
        <v>93</v>
      </c>
      <c r="B70" s="177">
        <v>288</v>
      </c>
      <c r="C70" s="177">
        <v>288</v>
      </c>
      <c r="D70" s="16">
        <f aca="true" t="shared" si="1" ref="D70:D133">B70/C70</f>
        <v>1</v>
      </c>
    </row>
    <row r="71" spans="1:4" s="62" customFormat="1" ht="14.25">
      <c r="A71" s="179" t="s">
        <v>94</v>
      </c>
      <c r="B71" s="177">
        <v>1415</v>
      </c>
      <c r="C71" s="177">
        <v>1445</v>
      </c>
      <c r="D71" s="16">
        <f t="shared" si="1"/>
        <v>0.9792387543252595</v>
      </c>
    </row>
    <row r="72" spans="1:4" ht="14.25">
      <c r="A72" s="179" t="s">
        <v>135</v>
      </c>
      <c r="B72" s="177">
        <v>5</v>
      </c>
      <c r="C72" s="177">
        <v>5</v>
      </c>
      <c r="D72" s="16">
        <f t="shared" si="1"/>
        <v>1</v>
      </c>
    </row>
    <row r="73" spans="1:4" ht="14.25">
      <c r="A73" s="179" t="s">
        <v>136</v>
      </c>
      <c r="B73" s="177">
        <v>425</v>
      </c>
      <c r="C73" s="177">
        <v>788</v>
      </c>
      <c r="D73" s="16">
        <f t="shared" si="1"/>
        <v>0.5393401015228426</v>
      </c>
    </row>
    <row r="74" spans="1:4" ht="14.25">
      <c r="A74" s="178" t="s">
        <v>137</v>
      </c>
      <c r="B74" s="177">
        <f>SUM(B75:B77)</f>
        <v>389</v>
      </c>
      <c r="C74" s="177">
        <f>SUM(C75:C77)</f>
        <v>342</v>
      </c>
      <c r="D74" s="16">
        <f t="shared" si="1"/>
        <v>1.1374269005847952</v>
      </c>
    </row>
    <row r="75" spans="1:4" ht="14.25">
      <c r="A75" s="179" t="s">
        <v>93</v>
      </c>
      <c r="B75" s="177">
        <v>248</v>
      </c>
      <c r="C75" s="177">
        <v>206</v>
      </c>
      <c r="D75" s="16">
        <f t="shared" si="1"/>
        <v>1.203883495145631</v>
      </c>
    </row>
    <row r="76" spans="1:4" ht="14.25">
      <c r="A76" s="179" t="s">
        <v>94</v>
      </c>
      <c r="B76" s="177">
        <v>105</v>
      </c>
      <c r="C76" s="177">
        <v>100</v>
      </c>
      <c r="D76" s="16">
        <f t="shared" si="1"/>
        <v>1.05</v>
      </c>
    </row>
    <row r="77" spans="1:4" ht="14.25">
      <c r="A77" s="179" t="s">
        <v>138</v>
      </c>
      <c r="B77" s="177">
        <v>36</v>
      </c>
      <c r="C77" s="177">
        <v>36</v>
      </c>
      <c r="D77" s="16">
        <f t="shared" si="1"/>
        <v>1</v>
      </c>
    </row>
    <row r="78" spans="1:4" ht="14.25">
      <c r="A78" s="178" t="s">
        <v>139</v>
      </c>
      <c r="B78" s="177">
        <f>SUM(B79:B81)</f>
        <v>41</v>
      </c>
      <c r="C78" s="177">
        <f>SUM(C79:C81)</f>
        <v>46</v>
      </c>
      <c r="D78" s="16">
        <f t="shared" si="1"/>
        <v>0.8913043478260869</v>
      </c>
    </row>
    <row r="79" spans="1:4" ht="14.25">
      <c r="A79" s="179" t="s">
        <v>93</v>
      </c>
      <c r="B79" s="177">
        <v>23</v>
      </c>
      <c r="C79" s="177">
        <v>23</v>
      </c>
      <c r="D79" s="16">
        <f t="shared" si="1"/>
        <v>1</v>
      </c>
    </row>
    <row r="80" spans="1:4" ht="14.25">
      <c r="A80" s="179" t="s">
        <v>102</v>
      </c>
      <c r="B80" s="177">
        <v>10</v>
      </c>
      <c r="C80" s="177">
        <v>15</v>
      </c>
      <c r="D80" s="16">
        <f t="shared" si="1"/>
        <v>0.6666666666666666</v>
      </c>
    </row>
    <row r="81" spans="1:4" ht="14.25">
      <c r="A81" s="179" t="s">
        <v>140</v>
      </c>
      <c r="B81" s="177">
        <v>8</v>
      </c>
      <c r="C81" s="177">
        <v>8</v>
      </c>
      <c r="D81" s="16">
        <f t="shared" si="1"/>
        <v>1</v>
      </c>
    </row>
    <row r="82" spans="1:4" ht="14.25">
      <c r="A82" s="178" t="s">
        <v>141</v>
      </c>
      <c r="B82" s="177">
        <f>SUM(B83:B86)</f>
        <v>944</v>
      </c>
      <c r="C82" s="177">
        <f>SUM(C83:C86)</f>
        <v>888</v>
      </c>
      <c r="D82" s="16">
        <f t="shared" si="1"/>
        <v>1.063063063063063</v>
      </c>
    </row>
    <row r="83" spans="1:4" ht="14.25">
      <c r="A83" s="179" t="s">
        <v>93</v>
      </c>
      <c r="B83" s="177">
        <v>563</v>
      </c>
      <c r="C83" s="177">
        <v>493</v>
      </c>
      <c r="D83" s="16">
        <f t="shared" si="1"/>
        <v>1.1419878296146044</v>
      </c>
    </row>
    <row r="84" spans="1:4" ht="14.25">
      <c r="A84" s="179" t="s">
        <v>94</v>
      </c>
      <c r="B84" s="177">
        <v>231</v>
      </c>
      <c r="C84" s="177">
        <v>264</v>
      </c>
      <c r="D84" s="16">
        <f t="shared" si="1"/>
        <v>0.875</v>
      </c>
    </row>
    <row r="85" spans="1:4" ht="14.25">
      <c r="A85" s="179" t="s">
        <v>98</v>
      </c>
      <c r="B85" s="177">
        <v>137</v>
      </c>
      <c r="C85" s="177">
        <v>118</v>
      </c>
      <c r="D85" s="16">
        <f t="shared" si="1"/>
        <v>1.1610169491525424</v>
      </c>
    </row>
    <row r="86" spans="1:4" ht="14.25">
      <c r="A86" s="179" t="s">
        <v>142</v>
      </c>
      <c r="B86" s="177">
        <v>13</v>
      </c>
      <c r="C86" s="177">
        <v>13</v>
      </c>
      <c r="D86" s="16">
        <f t="shared" si="1"/>
        <v>1</v>
      </c>
    </row>
    <row r="87" spans="1:4" ht="14.25">
      <c r="A87" s="178" t="s">
        <v>143</v>
      </c>
      <c r="B87" s="177">
        <f>SUM(B88:B91)</f>
        <v>1825</v>
      </c>
      <c r="C87" s="177">
        <f>SUM(C88:C91)</f>
        <v>1601</v>
      </c>
      <c r="D87" s="16">
        <f t="shared" si="1"/>
        <v>1.1399125546533417</v>
      </c>
    </row>
    <row r="88" spans="1:4" ht="14.25">
      <c r="A88" s="179" t="s">
        <v>93</v>
      </c>
      <c r="B88" s="177">
        <v>1191</v>
      </c>
      <c r="C88" s="177">
        <v>1181</v>
      </c>
      <c r="D88" s="16">
        <f t="shared" si="1"/>
        <v>1.008467400508044</v>
      </c>
    </row>
    <row r="89" spans="1:4" ht="14.25">
      <c r="A89" s="179" t="s">
        <v>94</v>
      </c>
      <c r="B89" s="177">
        <v>239</v>
      </c>
      <c r="C89" s="177">
        <v>187</v>
      </c>
      <c r="D89" s="16">
        <f t="shared" si="1"/>
        <v>1.2780748663101604</v>
      </c>
    </row>
    <row r="90" spans="1:4" ht="14.25">
      <c r="A90" s="179" t="s">
        <v>144</v>
      </c>
      <c r="B90" s="177">
        <v>337</v>
      </c>
      <c r="C90" s="177">
        <v>175</v>
      </c>
      <c r="D90" s="16">
        <f t="shared" si="1"/>
        <v>1.9257142857142857</v>
      </c>
    </row>
    <row r="91" spans="1:4" ht="14.25">
      <c r="A91" s="179" t="s">
        <v>98</v>
      </c>
      <c r="B91" s="177">
        <v>58</v>
      </c>
      <c r="C91" s="177">
        <v>58</v>
      </c>
      <c r="D91" s="16">
        <f t="shared" si="1"/>
        <v>1</v>
      </c>
    </row>
    <row r="92" spans="1:4" ht="14.25">
      <c r="A92" s="178" t="s">
        <v>145</v>
      </c>
      <c r="B92" s="177">
        <f>SUM(B93:B96)</f>
        <v>1028</v>
      </c>
      <c r="C92" s="177">
        <f>SUM(C93:C96)</f>
        <v>864</v>
      </c>
      <c r="D92" s="16">
        <f t="shared" si="1"/>
        <v>1.1898148148148149</v>
      </c>
    </row>
    <row r="93" spans="1:4" ht="14.25">
      <c r="A93" s="179" t="s">
        <v>93</v>
      </c>
      <c r="B93" s="177">
        <v>621</v>
      </c>
      <c r="C93" s="177">
        <v>578</v>
      </c>
      <c r="D93" s="16">
        <f t="shared" si="1"/>
        <v>1.07439446366782</v>
      </c>
    </row>
    <row r="94" spans="1:4" ht="14.25">
      <c r="A94" s="179" t="s">
        <v>94</v>
      </c>
      <c r="B94" s="177">
        <v>177</v>
      </c>
      <c r="C94" s="177">
        <v>154</v>
      </c>
      <c r="D94" s="16">
        <f t="shared" si="1"/>
        <v>1.1493506493506493</v>
      </c>
    </row>
    <row r="95" spans="1:4" ht="14.25">
      <c r="A95" s="179" t="s">
        <v>98</v>
      </c>
      <c r="B95" s="177">
        <v>73</v>
      </c>
      <c r="C95" s="177">
        <v>54</v>
      </c>
      <c r="D95" s="16">
        <f t="shared" si="1"/>
        <v>1.3518518518518519</v>
      </c>
    </row>
    <row r="96" spans="1:4" ht="14.25">
      <c r="A96" s="179" t="s">
        <v>146</v>
      </c>
      <c r="B96" s="177">
        <v>157</v>
      </c>
      <c r="C96" s="177">
        <v>78</v>
      </c>
      <c r="D96" s="16">
        <f t="shared" si="1"/>
        <v>2.0128205128205128</v>
      </c>
    </row>
    <row r="97" spans="1:4" ht="14.25">
      <c r="A97" s="178" t="s">
        <v>147</v>
      </c>
      <c r="B97" s="177">
        <f>SUM(B98:B101)</f>
        <v>1901</v>
      </c>
      <c r="C97" s="177">
        <f>SUM(C98:C101)</f>
        <v>1560</v>
      </c>
      <c r="D97" s="16">
        <f t="shared" si="1"/>
        <v>1.2185897435897435</v>
      </c>
    </row>
    <row r="98" spans="1:4" ht="14.25">
      <c r="A98" s="179" t="s">
        <v>93</v>
      </c>
      <c r="B98" s="177">
        <v>423</v>
      </c>
      <c r="C98" s="177">
        <v>399</v>
      </c>
      <c r="D98" s="16">
        <f t="shared" si="1"/>
        <v>1.0601503759398496</v>
      </c>
    </row>
    <row r="99" spans="1:4" ht="14.25">
      <c r="A99" s="179" t="s">
        <v>94</v>
      </c>
      <c r="B99" s="177">
        <v>756</v>
      </c>
      <c r="C99" s="177">
        <v>1101</v>
      </c>
      <c r="D99" s="16">
        <f t="shared" si="1"/>
        <v>0.6866485013623979</v>
      </c>
    </row>
    <row r="100" spans="1:4" ht="14.25">
      <c r="A100" s="179" t="s">
        <v>98</v>
      </c>
      <c r="B100" s="177">
        <v>57</v>
      </c>
      <c r="C100" s="177">
        <v>60</v>
      </c>
      <c r="D100" s="16">
        <f t="shared" si="1"/>
        <v>0.95</v>
      </c>
    </row>
    <row r="101" spans="1:4" ht="14.25">
      <c r="A101" s="179" t="s">
        <v>148</v>
      </c>
      <c r="B101" s="177">
        <v>665</v>
      </c>
      <c r="C101" s="177"/>
      <c r="D101" s="16" t="e">
        <f t="shared" si="1"/>
        <v>#DIV/0!</v>
      </c>
    </row>
    <row r="102" spans="1:4" ht="14.25">
      <c r="A102" s="178" t="s">
        <v>149</v>
      </c>
      <c r="B102" s="177">
        <f>SUM(B103:B108)</f>
        <v>316</v>
      </c>
      <c r="C102" s="177">
        <f>SUM(C103:C108)</f>
        <v>290</v>
      </c>
      <c r="D102" s="16">
        <f t="shared" si="1"/>
        <v>1.089655172413793</v>
      </c>
    </row>
    <row r="103" spans="1:4" ht="14.25">
      <c r="A103" s="179" t="s">
        <v>93</v>
      </c>
      <c r="B103" s="177">
        <v>170</v>
      </c>
      <c r="C103" s="177">
        <v>155</v>
      </c>
      <c r="D103" s="16">
        <f t="shared" si="1"/>
        <v>1.096774193548387</v>
      </c>
    </row>
    <row r="104" spans="1:4" ht="14.25">
      <c r="A104" s="179" t="s">
        <v>94</v>
      </c>
      <c r="B104" s="177">
        <v>5</v>
      </c>
      <c r="C104" s="177">
        <v>5</v>
      </c>
      <c r="D104" s="16">
        <f t="shared" si="1"/>
        <v>1</v>
      </c>
    </row>
    <row r="105" spans="1:4" ht="14.25">
      <c r="A105" s="179" t="s">
        <v>150</v>
      </c>
      <c r="B105" s="177">
        <v>15</v>
      </c>
      <c r="C105" s="177">
        <v>10</v>
      </c>
      <c r="D105" s="16">
        <f t="shared" si="1"/>
        <v>1.5</v>
      </c>
    </row>
    <row r="106" spans="1:4" ht="14.25">
      <c r="A106" s="179" t="s">
        <v>151</v>
      </c>
      <c r="B106" s="177">
        <v>38</v>
      </c>
      <c r="C106" s="177">
        <v>38</v>
      </c>
      <c r="D106" s="16">
        <f t="shared" si="1"/>
        <v>1</v>
      </c>
    </row>
    <row r="107" spans="1:4" ht="14.25">
      <c r="A107" s="179" t="s">
        <v>98</v>
      </c>
      <c r="B107" s="177">
        <v>68</v>
      </c>
      <c r="C107" s="177">
        <v>67</v>
      </c>
      <c r="D107" s="16">
        <f t="shared" si="1"/>
        <v>1.0149253731343284</v>
      </c>
    </row>
    <row r="108" spans="1:4" ht="14.25">
      <c r="A108" s="179" t="s">
        <v>152</v>
      </c>
      <c r="B108" s="177">
        <v>20</v>
      </c>
      <c r="C108" s="177">
        <v>15</v>
      </c>
      <c r="D108" s="16">
        <f t="shared" si="1"/>
        <v>1.3333333333333333</v>
      </c>
    </row>
    <row r="109" spans="1:4" ht="14.25">
      <c r="A109" s="178" t="s">
        <v>153</v>
      </c>
      <c r="B109" s="177">
        <f>SUM(B110:B111)</f>
        <v>87</v>
      </c>
      <c r="C109" s="177">
        <f>SUM(C110:C111)</f>
        <v>89</v>
      </c>
      <c r="D109" s="16">
        <f t="shared" si="1"/>
        <v>0.9775280898876404</v>
      </c>
    </row>
    <row r="110" spans="1:4" ht="14.25">
      <c r="A110" s="179" t="s">
        <v>93</v>
      </c>
      <c r="B110" s="177">
        <v>46</v>
      </c>
      <c r="C110" s="177">
        <v>49</v>
      </c>
      <c r="D110" s="16">
        <f t="shared" si="1"/>
        <v>0.9387755102040817</v>
      </c>
    </row>
    <row r="111" spans="1:4" ht="14.25">
      <c r="A111" s="179" t="s">
        <v>154</v>
      </c>
      <c r="B111" s="177">
        <v>41</v>
      </c>
      <c r="C111" s="177">
        <v>40</v>
      </c>
      <c r="D111" s="16">
        <f t="shared" si="1"/>
        <v>1.025</v>
      </c>
    </row>
    <row r="112" spans="1:4" ht="14.25">
      <c r="A112" s="178" t="s">
        <v>155</v>
      </c>
      <c r="B112" s="177">
        <f>SUM(B113:B123)</f>
        <v>3357</v>
      </c>
      <c r="C112" s="177">
        <f>SUM(C113:C123)</f>
        <v>3411</v>
      </c>
      <c r="D112" s="16">
        <f t="shared" si="1"/>
        <v>0.9841688654353562</v>
      </c>
    </row>
    <row r="113" spans="1:4" ht="14.25">
      <c r="A113" s="179" t="s">
        <v>93</v>
      </c>
      <c r="B113" s="177">
        <v>2081</v>
      </c>
      <c r="C113" s="177">
        <v>2124</v>
      </c>
      <c r="D113" s="16">
        <f t="shared" si="1"/>
        <v>0.9797551789077212</v>
      </c>
    </row>
    <row r="114" spans="1:4" ht="14.25">
      <c r="A114" s="179" t="s">
        <v>94</v>
      </c>
      <c r="B114" s="177">
        <v>150</v>
      </c>
      <c r="C114" s="177">
        <v>150</v>
      </c>
      <c r="D114" s="16">
        <f t="shared" si="1"/>
        <v>1</v>
      </c>
    </row>
    <row r="115" spans="1:4" ht="14.25">
      <c r="A115" s="179" t="s">
        <v>156</v>
      </c>
      <c r="B115" s="177">
        <v>128</v>
      </c>
      <c r="C115" s="177">
        <v>101</v>
      </c>
      <c r="D115" s="16">
        <f t="shared" si="1"/>
        <v>1.2673267326732673</v>
      </c>
    </row>
    <row r="116" spans="1:4" ht="14.25">
      <c r="A116" s="179" t="s">
        <v>157</v>
      </c>
      <c r="B116" s="177">
        <v>58</v>
      </c>
      <c r="C116" s="177">
        <v>60</v>
      </c>
      <c r="D116" s="16">
        <f t="shared" si="1"/>
        <v>0.9666666666666667</v>
      </c>
    </row>
    <row r="117" spans="1:4" ht="14.25">
      <c r="A117" s="179" t="s">
        <v>120</v>
      </c>
      <c r="B117" s="177">
        <v>26</v>
      </c>
      <c r="C117" s="177">
        <v>28</v>
      </c>
      <c r="D117" s="16">
        <f t="shared" si="1"/>
        <v>0.9285714285714286</v>
      </c>
    </row>
    <row r="118" spans="1:4" ht="14.25">
      <c r="A118" s="179" t="s">
        <v>158</v>
      </c>
      <c r="B118" s="177">
        <v>8</v>
      </c>
      <c r="C118" s="177">
        <v>10</v>
      </c>
      <c r="D118" s="16">
        <f t="shared" si="1"/>
        <v>0.8</v>
      </c>
    </row>
    <row r="119" spans="1:4" ht="14.25">
      <c r="A119" s="179" t="s">
        <v>159</v>
      </c>
      <c r="B119" s="177">
        <v>10</v>
      </c>
      <c r="C119" s="177">
        <v>12</v>
      </c>
      <c r="D119" s="16">
        <f t="shared" si="1"/>
        <v>0.8333333333333334</v>
      </c>
    </row>
    <row r="120" spans="1:4" ht="14.25">
      <c r="A120" s="179" t="s">
        <v>160</v>
      </c>
      <c r="B120" s="177">
        <v>4</v>
      </c>
      <c r="C120" s="177">
        <v>5</v>
      </c>
      <c r="D120" s="16">
        <f t="shared" si="1"/>
        <v>0.8</v>
      </c>
    </row>
    <row r="121" spans="1:4" ht="14.25">
      <c r="A121" s="179" t="s">
        <v>161</v>
      </c>
      <c r="B121" s="177">
        <v>480</v>
      </c>
      <c r="C121" s="177">
        <v>480</v>
      </c>
      <c r="D121" s="16">
        <f t="shared" si="1"/>
        <v>1</v>
      </c>
    </row>
    <row r="122" spans="1:4" ht="14.25">
      <c r="A122" s="179" t="s">
        <v>98</v>
      </c>
      <c r="B122" s="177">
        <v>175</v>
      </c>
      <c r="C122" s="177">
        <v>145</v>
      </c>
      <c r="D122" s="16">
        <f t="shared" si="1"/>
        <v>1.206896551724138</v>
      </c>
    </row>
    <row r="123" spans="1:4" ht="14.25">
      <c r="A123" s="179" t="s">
        <v>162</v>
      </c>
      <c r="B123" s="177">
        <v>237</v>
      </c>
      <c r="C123" s="177">
        <v>296</v>
      </c>
      <c r="D123" s="16">
        <f t="shared" si="1"/>
        <v>0.8006756756756757</v>
      </c>
    </row>
    <row r="124" spans="1:4" ht="14.25">
      <c r="A124" s="178" t="s">
        <v>163</v>
      </c>
      <c r="B124" s="177">
        <f>SUM(B125,B131)</f>
        <v>317</v>
      </c>
      <c r="C124" s="177">
        <f>SUM(C125,C131)</f>
        <v>1220</v>
      </c>
      <c r="D124" s="16">
        <f t="shared" si="1"/>
        <v>0.2598360655737705</v>
      </c>
    </row>
    <row r="125" spans="1:4" ht="14.25">
      <c r="A125" s="178" t="s">
        <v>164</v>
      </c>
      <c r="B125" s="177">
        <f>SUM(B126:B130)</f>
        <v>281</v>
      </c>
      <c r="C125" s="177">
        <f>SUM(C126:C130)</f>
        <v>1220</v>
      </c>
      <c r="D125" s="16">
        <f t="shared" si="1"/>
        <v>0.230327868852459</v>
      </c>
    </row>
    <row r="126" spans="1:4" ht="14.25">
      <c r="A126" s="179" t="s">
        <v>165</v>
      </c>
      <c r="B126" s="177">
        <v>30</v>
      </c>
      <c r="C126" s="177">
        <v>30</v>
      </c>
      <c r="D126" s="16">
        <f t="shared" si="1"/>
        <v>1</v>
      </c>
    </row>
    <row r="127" spans="1:4" ht="14.25">
      <c r="A127" s="179" t="s">
        <v>166</v>
      </c>
      <c r="B127" s="177">
        <v>95</v>
      </c>
      <c r="C127" s="177">
        <v>397</v>
      </c>
      <c r="D127" s="16">
        <f t="shared" si="1"/>
        <v>0.23929471032745592</v>
      </c>
    </row>
    <row r="128" spans="1:4" ht="14.25">
      <c r="A128" s="179" t="s">
        <v>167</v>
      </c>
      <c r="B128" s="177">
        <v>140</v>
      </c>
      <c r="C128" s="177">
        <v>130</v>
      </c>
      <c r="D128" s="16">
        <f t="shared" si="1"/>
        <v>1.0769230769230769</v>
      </c>
    </row>
    <row r="129" spans="1:4" ht="14.25">
      <c r="A129" s="179" t="s">
        <v>168</v>
      </c>
      <c r="B129" s="177">
        <v>5</v>
      </c>
      <c r="C129" s="177">
        <v>605</v>
      </c>
      <c r="D129" s="16">
        <f t="shared" si="1"/>
        <v>0.008264462809917356</v>
      </c>
    </row>
    <row r="130" spans="1:4" ht="14.25">
      <c r="A130" s="179" t="s">
        <v>169</v>
      </c>
      <c r="B130" s="177">
        <v>11</v>
      </c>
      <c r="C130" s="177">
        <v>58</v>
      </c>
      <c r="D130" s="16">
        <f t="shared" si="1"/>
        <v>0.1896551724137931</v>
      </c>
    </row>
    <row r="131" spans="1:4" ht="14.25">
      <c r="A131" s="178" t="s">
        <v>170</v>
      </c>
      <c r="B131" s="177">
        <f>B132</f>
        <v>36</v>
      </c>
      <c r="C131" s="177">
        <f>C132</f>
        <v>0</v>
      </c>
      <c r="D131" s="16" t="e">
        <f t="shared" si="1"/>
        <v>#DIV/0!</v>
      </c>
    </row>
    <row r="132" spans="1:4" ht="14.25">
      <c r="A132" s="179" t="s">
        <v>171</v>
      </c>
      <c r="B132" s="177">
        <v>36</v>
      </c>
      <c r="C132" s="177">
        <v>0</v>
      </c>
      <c r="D132" s="16" t="e">
        <f t="shared" si="1"/>
        <v>#DIV/0!</v>
      </c>
    </row>
    <row r="133" spans="1:4" ht="14.25">
      <c r="A133" s="178" t="s">
        <v>172</v>
      </c>
      <c r="B133" s="177">
        <f>SUM(B134,B142,B144,B152)</f>
        <v>24287</v>
      </c>
      <c r="C133" s="177">
        <f>SUM(C134,C142,C144,C152)</f>
        <v>22578</v>
      </c>
      <c r="D133" s="16">
        <f t="shared" si="1"/>
        <v>1.0756931526264506</v>
      </c>
    </row>
    <row r="134" spans="1:4" ht="14.25">
      <c r="A134" s="178" t="s">
        <v>173</v>
      </c>
      <c r="B134" s="177">
        <f>SUM(B135:B141)</f>
        <v>21271</v>
      </c>
      <c r="C134" s="177">
        <f>SUM(C135:C141)</f>
        <v>20151</v>
      </c>
      <c r="D134" s="16">
        <f aca="true" t="shared" si="2" ref="D134:D197">B134/C134</f>
        <v>1.0555803682199394</v>
      </c>
    </row>
    <row r="135" spans="1:4" ht="14.25">
      <c r="A135" s="179" t="s">
        <v>93</v>
      </c>
      <c r="B135" s="177">
        <v>10685</v>
      </c>
      <c r="C135" s="177">
        <v>10914</v>
      </c>
      <c r="D135" s="16">
        <f t="shared" si="2"/>
        <v>0.9790177753344328</v>
      </c>
    </row>
    <row r="136" spans="1:4" ht="14.25">
      <c r="A136" s="179" t="s">
        <v>94</v>
      </c>
      <c r="B136" s="177">
        <v>395</v>
      </c>
      <c r="C136" s="177">
        <v>131</v>
      </c>
      <c r="D136" s="16">
        <f t="shared" si="2"/>
        <v>3.015267175572519</v>
      </c>
    </row>
    <row r="137" spans="1:4" ht="14.25">
      <c r="A137" s="179" t="s">
        <v>120</v>
      </c>
      <c r="B137" s="177">
        <v>991</v>
      </c>
      <c r="C137" s="177">
        <v>2000</v>
      </c>
      <c r="D137" s="16">
        <f t="shared" si="2"/>
        <v>0.4955</v>
      </c>
    </row>
    <row r="138" spans="1:4" ht="14.25">
      <c r="A138" s="179" t="s">
        <v>174</v>
      </c>
      <c r="B138" s="177"/>
      <c r="C138" s="177">
        <v>33</v>
      </c>
      <c r="D138" s="16">
        <f t="shared" si="2"/>
        <v>0</v>
      </c>
    </row>
    <row r="139" spans="1:4" ht="14.25">
      <c r="A139" s="179" t="s">
        <v>175</v>
      </c>
      <c r="B139" s="177">
        <v>2674</v>
      </c>
      <c r="C139" s="177">
        <v>4087</v>
      </c>
      <c r="D139" s="16">
        <f t="shared" si="2"/>
        <v>0.6542696354294103</v>
      </c>
    </row>
    <row r="140" spans="1:4" ht="14.25">
      <c r="A140" s="179" t="s">
        <v>98</v>
      </c>
      <c r="B140" s="177">
        <v>703</v>
      </c>
      <c r="C140" s="177">
        <v>676</v>
      </c>
      <c r="D140" s="16">
        <f t="shared" si="2"/>
        <v>1.0399408284023668</v>
      </c>
    </row>
    <row r="141" spans="1:4" ht="14.25">
      <c r="A141" s="179" t="s">
        <v>176</v>
      </c>
      <c r="B141" s="177">
        <v>5823</v>
      </c>
      <c r="C141" s="177">
        <v>2310</v>
      </c>
      <c r="D141" s="16">
        <f t="shared" si="2"/>
        <v>2.520779220779221</v>
      </c>
    </row>
    <row r="142" spans="1:4" ht="14.25">
      <c r="A142" s="178" t="s">
        <v>177</v>
      </c>
      <c r="B142" s="177">
        <f>SUM(B143:B143)</f>
        <v>40</v>
      </c>
      <c r="C142" s="177">
        <f>SUM(C143:C143)</f>
        <v>40</v>
      </c>
      <c r="D142" s="16">
        <f t="shared" si="2"/>
        <v>1</v>
      </c>
    </row>
    <row r="143" spans="1:4" ht="14.25">
      <c r="A143" s="179" t="s">
        <v>178</v>
      </c>
      <c r="B143" s="177">
        <v>40</v>
      </c>
      <c r="C143" s="177">
        <v>40</v>
      </c>
      <c r="D143" s="16">
        <f t="shared" si="2"/>
        <v>1</v>
      </c>
    </row>
    <row r="144" spans="1:4" ht="14.25">
      <c r="A144" s="178" t="s">
        <v>179</v>
      </c>
      <c r="B144" s="177">
        <f>SUM(B145:B151)</f>
        <v>1337</v>
      </c>
      <c r="C144" s="177">
        <f>SUM(C145:C151)</f>
        <v>1207</v>
      </c>
      <c r="D144" s="16">
        <f t="shared" si="2"/>
        <v>1.1077050538525268</v>
      </c>
    </row>
    <row r="145" spans="1:4" ht="14.25">
      <c r="A145" s="179" t="s">
        <v>93</v>
      </c>
      <c r="B145" s="177">
        <v>1023</v>
      </c>
      <c r="C145" s="177">
        <v>914</v>
      </c>
      <c r="D145" s="16">
        <f t="shared" si="2"/>
        <v>1.1192560175054704</v>
      </c>
    </row>
    <row r="146" spans="1:4" ht="14.25">
      <c r="A146" s="179" t="s">
        <v>180</v>
      </c>
      <c r="B146" s="177">
        <v>33</v>
      </c>
      <c r="C146" s="177">
        <v>33</v>
      </c>
      <c r="D146" s="16">
        <f t="shared" si="2"/>
        <v>1</v>
      </c>
    </row>
    <row r="147" spans="1:4" ht="14.25">
      <c r="A147" s="179" t="s">
        <v>181</v>
      </c>
      <c r="B147" s="177">
        <v>45</v>
      </c>
      <c r="C147" s="177">
        <v>45</v>
      </c>
      <c r="D147" s="16">
        <f t="shared" si="2"/>
        <v>1</v>
      </c>
    </row>
    <row r="148" spans="1:4" ht="14.25">
      <c r="A148" s="179" t="s">
        <v>182</v>
      </c>
      <c r="B148" s="177">
        <v>71</v>
      </c>
      <c r="C148" s="177">
        <v>59</v>
      </c>
      <c r="D148" s="16">
        <f t="shared" si="2"/>
        <v>1.2033898305084745</v>
      </c>
    </row>
    <row r="149" spans="1:4" ht="14.25">
      <c r="A149" s="179" t="s">
        <v>183</v>
      </c>
      <c r="B149" s="177">
        <v>47</v>
      </c>
      <c r="C149" s="177">
        <v>40</v>
      </c>
      <c r="D149" s="16">
        <f t="shared" si="2"/>
        <v>1.175</v>
      </c>
    </row>
    <row r="150" spans="1:4" ht="14.25">
      <c r="A150" s="179" t="s">
        <v>98</v>
      </c>
      <c r="B150" s="177">
        <v>34</v>
      </c>
      <c r="C150" s="177">
        <v>32</v>
      </c>
      <c r="D150" s="16">
        <f t="shared" si="2"/>
        <v>1.0625</v>
      </c>
    </row>
    <row r="151" spans="1:4" ht="14.25">
      <c r="A151" s="179" t="s">
        <v>184</v>
      </c>
      <c r="B151" s="177">
        <v>84</v>
      </c>
      <c r="C151" s="177">
        <v>84</v>
      </c>
      <c r="D151" s="16">
        <f t="shared" si="2"/>
        <v>1</v>
      </c>
    </row>
    <row r="152" spans="1:4" ht="14.25">
      <c r="A152" s="178" t="s">
        <v>185</v>
      </c>
      <c r="B152" s="177">
        <f>SUM(B153:B153)</f>
        <v>1639</v>
      </c>
      <c r="C152" s="177">
        <f>SUM(C153:C153)</f>
        <v>1180</v>
      </c>
      <c r="D152" s="16">
        <f t="shared" si="2"/>
        <v>1.3889830508474577</v>
      </c>
    </row>
    <row r="153" spans="1:4" ht="14.25">
      <c r="A153" s="179" t="s">
        <v>186</v>
      </c>
      <c r="B153" s="177">
        <v>1639</v>
      </c>
      <c r="C153" s="177">
        <v>1180</v>
      </c>
      <c r="D153" s="16">
        <f t="shared" si="2"/>
        <v>1.3889830508474577</v>
      </c>
    </row>
    <row r="154" spans="1:4" ht="14.25">
      <c r="A154" s="178" t="s">
        <v>187</v>
      </c>
      <c r="B154" s="177">
        <f>SUM(B155,B158,B164,B166,B168,B171,B173)</f>
        <v>79370</v>
      </c>
      <c r="C154" s="177">
        <f>SUM(C155,C158,C164,C166,C168,C171,C173)</f>
        <v>75847</v>
      </c>
      <c r="D154" s="16">
        <f t="shared" si="2"/>
        <v>1.046448771869685</v>
      </c>
    </row>
    <row r="155" spans="1:4" ht="14.25">
      <c r="A155" s="178" t="s">
        <v>188</v>
      </c>
      <c r="B155" s="177">
        <f>SUM(B156:B157)</f>
        <v>1405</v>
      </c>
      <c r="C155" s="177">
        <f>SUM(C156:C157)</f>
        <v>1206</v>
      </c>
      <c r="D155" s="16">
        <f t="shared" si="2"/>
        <v>1.1650082918739635</v>
      </c>
    </row>
    <row r="156" spans="1:4" ht="14.25">
      <c r="A156" s="179" t="s">
        <v>93</v>
      </c>
      <c r="B156" s="177">
        <v>258</v>
      </c>
      <c r="C156" s="177">
        <v>259</v>
      </c>
      <c r="D156" s="16">
        <f t="shared" si="2"/>
        <v>0.9961389961389961</v>
      </c>
    </row>
    <row r="157" spans="1:4" ht="14.25">
      <c r="A157" s="179" t="s">
        <v>189</v>
      </c>
      <c r="B157" s="177">
        <v>1147</v>
      </c>
      <c r="C157" s="177">
        <v>947</v>
      </c>
      <c r="D157" s="16">
        <f t="shared" si="2"/>
        <v>1.2111932418162619</v>
      </c>
    </row>
    <row r="158" spans="1:4" ht="14.25">
      <c r="A158" s="178" t="s">
        <v>190</v>
      </c>
      <c r="B158" s="177">
        <f>SUM(B159:B163)</f>
        <v>62140</v>
      </c>
      <c r="C158" s="177">
        <f>SUM(C159:C163)</f>
        <v>60824</v>
      </c>
      <c r="D158" s="16">
        <f t="shared" si="2"/>
        <v>1.021636196238327</v>
      </c>
    </row>
    <row r="159" spans="1:4" ht="14.25">
      <c r="A159" s="179" t="s">
        <v>191</v>
      </c>
      <c r="B159" s="177">
        <v>7619</v>
      </c>
      <c r="C159" s="177">
        <v>6148</v>
      </c>
      <c r="D159" s="16">
        <f t="shared" si="2"/>
        <v>1.2392648015614833</v>
      </c>
    </row>
    <row r="160" spans="1:4" ht="14.25">
      <c r="A160" s="179" t="s">
        <v>192</v>
      </c>
      <c r="B160" s="177">
        <v>17613</v>
      </c>
      <c r="C160" s="177">
        <v>16923</v>
      </c>
      <c r="D160" s="16">
        <f t="shared" si="2"/>
        <v>1.0407729126041483</v>
      </c>
    </row>
    <row r="161" spans="1:4" ht="14.25">
      <c r="A161" s="179" t="s">
        <v>193</v>
      </c>
      <c r="B161" s="177">
        <v>9459</v>
      </c>
      <c r="C161" s="177">
        <v>9115</v>
      </c>
      <c r="D161" s="16">
        <f t="shared" si="2"/>
        <v>1.037739989029073</v>
      </c>
    </row>
    <row r="162" spans="1:4" ht="14.25">
      <c r="A162" s="179" t="s">
        <v>194</v>
      </c>
      <c r="B162" s="177">
        <v>8681</v>
      </c>
      <c r="C162" s="177">
        <v>8573</v>
      </c>
      <c r="D162" s="16">
        <f t="shared" si="2"/>
        <v>1.0125976904234224</v>
      </c>
    </row>
    <row r="163" spans="1:4" ht="14.25">
      <c r="A163" s="179" t="s">
        <v>195</v>
      </c>
      <c r="B163" s="177">
        <v>18768</v>
      </c>
      <c r="C163" s="177">
        <v>20065</v>
      </c>
      <c r="D163" s="16">
        <f t="shared" si="2"/>
        <v>0.9353600797408422</v>
      </c>
    </row>
    <row r="164" spans="1:4" ht="14.25">
      <c r="A164" s="178" t="s">
        <v>196</v>
      </c>
      <c r="B164" s="177">
        <f>SUM(B165:B165)</f>
        <v>5944</v>
      </c>
      <c r="C164" s="177">
        <f>SUM(C165:C165)</f>
        <v>6074</v>
      </c>
      <c r="D164" s="16">
        <f t="shared" si="2"/>
        <v>0.9785972999670728</v>
      </c>
    </row>
    <row r="165" spans="1:4" ht="14.25">
      <c r="A165" s="179" t="s">
        <v>197</v>
      </c>
      <c r="B165" s="177">
        <v>5944</v>
      </c>
      <c r="C165" s="177">
        <v>6074</v>
      </c>
      <c r="D165" s="16">
        <f t="shared" si="2"/>
        <v>0.9785972999670728</v>
      </c>
    </row>
    <row r="166" spans="1:4" ht="14.25">
      <c r="A166" s="178" t="s">
        <v>198</v>
      </c>
      <c r="B166" s="177">
        <f>SUM(B167:B167)</f>
        <v>56</v>
      </c>
      <c r="C166" s="177">
        <f>SUM(C167:C167)</f>
        <v>30</v>
      </c>
      <c r="D166" s="16">
        <f t="shared" si="2"/>
        <v>1.8666666666666667</v>
      </c>
    </row>
    <row r="167" spans="1:4" ht="14.25">
      <c r="A167" s="179" t="s">
        <v>199</v>
      </c>
      <c r="B167" s="177">
        <v>56</v>
      </c>
      <c r="C167" s="177">
        <v>30</v>
      </c>
      <c r="D167" s="16">
        <f t="shared" si="2"/>
        <v>1.8666666666666667</v>
      </c>
    </row>
    <row r="168" spans="1:4" ht="14.25">
      <c r="A168" s="178" t="s">
        <v>200</v>
      </c>
      <c r="B168" s="177">
        <f>SUM(B169:B170)</f>
        <v>1165</v>
      </c>
      <c r="C168" s="177">
        <f>SUM(C169:C170)</f>
        <v>1286</v>
      </c>
      <c r="D168" s="16">
        <f t="shared" si="2"/>
        <v>0.9059097978227061</v>
      </c>
    </row>
    <row r="169" spans="1:4" ht="14.25">
      <c r="A169" s="179" t="s">
        <v>201</v>
      </c>
      <c r="B169" s="177">
        <v>962</v>
      </c>
      <c r="C169" s="177">
        <v>1053</v>
      </c>
      <c r="D169" s="16">
        <f t="shared" si="2"/>
        <v>0.9135802469135802</v>
      </c>
    </row>
    <row r="170" spans="1:4" ht="14.25">
      <c r="A170" s="179" t="s">
        <v>202</v>
      </c>
      <c r="B170" s="177">
        <v>203</v>
      </c>
      <c r="C170" s="177">
        <v>233</v>
      </c>
      <c r="D170" s="16">
        <f t="shared" si="2"/>
        <v>0.871244635193133</v>
      </c>
    </row>
    <row r="171" spans="1:4" ht="14.25">
      <c r="A171" s="178" t="s">
        <v>203</v>
      </c>
      <c r="B171" s="177">
        <f>SUM(B172:B172)</f>
        <v>7000</v>
      </c>
      <c r="C171" s="177">
        <f>SUM(C172:C172)</f>
        <v>6200</v>
      </c>
      <c r="D171" s="16">
        <f t="shared" si="2"/>
        <v>1.1290322580645162</v>
      </c>
    </row>
    <row r="172" spans="1:4" ht="14.25">
      <c r="A172" s="179" t="s">
        <v>204</v>
      </c>
      <c r="B172" s="177">
        <v>7000</v>
      </c>
      <c r="C172" s="177">
        <v>6200</v>
      </c>
      <c r="D172" s="16">
        <f t="shared" si="2"/>
        <v>1.1290322580645162</v>
      </c>
    </row>
    <row r="173" spans="1:4" ht="14.25">
      <c r="A173" s="178" t="s">
        <v>205</v>
      </c>
      <c r="B173" s="177">
        <f>B174</f>
        <v>1660</v>
      </c>
      <c r="C173" s="177">
        <f>C174</f>
        <v>227</v>
      </c>
      <c r="D173" s="16">
        <f t="shared" si="2"/>
        <v>7.312775330396476</v>
      </c>
    </row>
    <row r="174" spans="1:4" ht="14.25">
      <c r="A174" s="179" t="s">
        <v>206</v>
      </c>
      <c r="B174" s="177">
        <v>1660</v>
      </c>
      <c r="C174" s="177">
        <v>227</v>
      </c>
      <c r="D174" s="16">
        <f t="shared" si="2"/>
        <v>7.312775330396476</v>
      </c>
    </row>
    <row r="175" spans="1:4" ht="14.25">
      <c r="A175" s="178" t="s">
        <v>207</v>
      </c>
      <c r="B175" s="177">
        <f>SUM(B176,B179,B181,B184,B186,B188)</f>
        <v>12285</v>
      </c>
      <c r="C175" s="177">
        <f>SUM(C176,C179,C181,C184,C186,C188)</f>
        <v>14036</v>
      </c>
      <c r="D175" s="16">
        <f t="shared" si="2"/>
        <v>0.8752493587916785</v>
      </c>
    </row>
    <row r="176" spans="1:4" ht="14.25">
      <c r="A176" s="178" t="s">
        <v>208</v>
      </c>
      <c r="B176" s="177">
        <f>SUM(B177:B178)</f>
        <v>848</v>
      </c>
      <c r="C176" s="177">
        <f>SUM(C177:C178)</f>
        <v>4634</v>
      </c>
      <c r="D176" s="16">
        <f t="shared" si="2"/>
        <v>0.18299525248165732</v>
      </c>
    </row>
    <row r="177" spans="1:4" ht="14.25">
      <c r="A177" s="179" t="s">
        <v>93</v>
      </c>
      <c r="B177" s="177">
        <v>631</v>
      </c>
      <c r="C177" s="177">
        <v>559</v>
      </c>
      <c r="D177" s="16">
        <f t="shared" si="2"/>
        <v>1.1288014311270125</v>
      </c>
    </row>
    <row r="178" spans="1:4" ht="14.25">
      <c r="A178" s="179" t="s">
        <v>209</v>
      </c>
      <c r="B178" s="177">
        <v>217</v>
      </c>
      <c r="C178" s="177">
        <v>4075</v>
      </c>
      <c r="D178" s="16">
        <f t="shared" si="2"/>
        <v>0.05325153374233129</v>
      </c>
    </row>
    <row r="179" spans="1:4" ht="14.25">
      <c r="A179" s="178" t="s">
        <v>210</v>
      </c>
      <c r="B179" s="177">
        <f>SUM(B180:B180)</f>
        <v>687</v>
      </c>
      <c r="C179" s="177">
        <f>SUM(C180:C180)</f>
        <v>0</v>
      </c>
      <c r="D179" s="16" t="e">
        <f t="shared" si="2"/>
        <v>#DIV/0!</v>
      </c>
    </row>
    <row r="180" spans="1:4" ht="14.25">
      <c r="A180" s="179" t="s">
        <v>211</v>
      </c>
      <c r="B180" s="177">
        <v>687</v>
      </c>
      <c r="C180" s="177"/>
      <c r="D180" s="16" t="e">
        <f t="shared" si="2"/>
        <v>#DIV/0!</v>
      </c>
    </row>
    <row r="181" spans="1:4" ht="14.25">
      <c r="A181" s="178" t="s">
        <v>212</v>
      </c>
      <c r="B181" s="177">
        <f>SUM(B182:B183)</f>
        <v>8636</v>
      </c>
      <c r="C181" s="177">
        <f>SUM(C182:C183)</f>
        <v>3346</v>
      </c>
      <c r="D181" s="16">
        <f t="shared" si="2"/>
        <v>2.5809922295277943</v>
      </c>
    </row>
    <row r="182" spans="1:4" ht="14.25">
      <c r="A182" s="179" t="s">
        <v>213</v>
      </c>
      <c r="B182" s="177">
        <v>500</v>
      </c>
      <c r="C182" s="177">
        <v>0</v>
      </c>
      <c r="D182" s="16" t="e">
        <f t="shared" si="2"/>
        <v>#DIV/0!</v>
      </c>
    </row>
    <row r="183" spans="1:4" ht="14.25">
      <c r="A183" s="179" t="s">
        <v>214</v>
      </c>
      <c r="B183" s="177">
        <v>8136</v>
      </c>
      <c r="C183" s="177">
        <v>3346</v>
      </c>
      <c r="D183" s="16">
        <f t="shared" si="2"/>
        <v>2.4315600717274357</v>
      </c>
    </row>
    <row r="184" spans="1:4" ht="14.25">
      <c r="A184" s="178" t="s">
        <v>215</v>
      </c>
      <c r="B184" s="177">
        <f>SUM(B185:B185)</f>
        <v>2000</v>
      </c>
      <c r="C184" s="177">
        <f>SUM(C185:C185)</f>
        <v>3017</v>
      </c>
      <c r="D184" s="16">
        <f t="shared" si="2"/>
        <v>0.6629101756711966</v>
      </c>
    </row>
    <row r="185" spans="1:4" ht="14.25">
      <c r="A185" s="179" t="s">
        <v>216</v>
      </c>
      <c r="B185" s="177">
        <v>2000</v>
      </c>
      <c r="C185" s="177">
        <v>3017</v>
      </c>
      <c r="D185" s="16">
        <f t="shared" si="2"/>
        <v>0.6629101756711966</v>
      </c>
    </row>
    <row r="186" spans="1:4" ht="14.25">
      <c r="A186" s="178" t="s">
        <v>217</v>
      </c>
      <c r="B186" s="177">
        <f>SUM(B187:B187)</f>
        <v>39</v>
      </c>
      <c r="C186" s="177">
        <f>SUM(C187:C187)</f>
        <v>39</v>
      </c>
      <c r="D186" s="16">
        <f t="shared" si="2"/>
        <v>1</v>
      </c>
    </row>
    <row r="187" spans="1:4" ht="14.25">
      <c r="A187" s="179" t="s">
        <v>218</v>
      </c>
      <c r="B187" s="177">
        <v>39</v>
      </c>
      <c r="C187" s="177">
        <v>39</v>
      </c>
      <c r="D187" s="16">
        <f t="shared" si="2"/>
        <v>1</v>
      </c>
    </row>
    <row r="188" spans="1:4" ht="14.25">
      <c r="A188" s="178" t="s">
        <v>219</v>
      </c>
      <c r="B188" s="177">
        <f>SUM(B189:B190)</f>
        <v>75</v>
      </c>
      <c r="C188" s="177">
        <f>SUM(C189:C190)</f>
        <v>3000</v>
      </c>
      <c r="D188" s="16">
        <f t="shared" si="2"/>
        <v>0.025</v>
      </c>
    </row>
    <row r="189" spans="1:4" ht="14.25">
      <c r="A189" s="179" t="s">
        <v>220</v>
      </c>
      <c r="B189" s="177">
        <v>20</v>
      </c>
      <c r="C189" s="177"/>
      <c r="D189" s="16" t="e">
        <f t="shared" si="2"/>
        <v>#DIV/0!</v>
      </c>
    </row>
    <row r="190" spans="1:4" ht="14.25">
      <c r="A190" s="179" t="s">
        <v>221</v>
      </c>
      <c r="B190" s="177">
        <v>55</v>
      </c>
      <c r="C190" s="177">
        <v>3000</v>
      </c>
      <c r="D190" s="16">
        <f t="shared" si="2"/>
        <v>0.018333333333333333</v>
      </c>
    </row>
    <row r="191" spans="1:4" ht="14.25">
      <c r="A191" s="178" t="s">
        <v>222</v>
      </c>
      <c r="B191" s="177">
        <f>SUM(B192,B201,B206,B211,B213)</f>
        <v>7848</v>
      </c>
      <c r="C191" s="177">
        <f>SUM(C192,C201,C206,C211,C213)</f>
        <v>6289</v>
      </c>
      <c r="D191" s="16">
        <f t="shared" si="2"/>
        <v>1.2478931467641914</v>
      </c>
    </row>
    <row r="192" spans="1:4" ht="14.25">
      <c r="A192" s="178" t="s">
        <v>223</v>
      </c>
      <c r="B192" s="177">
        <f>SUM(B193:B200)</f>
        <v>1974</v>
      </c>
      <c r="C192" s="177">
        <f>SUM(C193:C200)</f>
        <v>2224</v>
      </c>
      <c r="D192" s="16">
        <f t="shared" si="2"/>
        <v>0.887589928057554</v>
      </c>
    </row>
    <row r="193" spans="1:4" ht="14.25">
      <c r="A193" s="179" t="s">
        <v>93</v>
      </c>
      <c r="B193" s="177">
        <v>314</v>
      </c>
      <c r="C193" s="177">
        <v>304</v>
      </c>
      <c r="D193" s="16">
        <f t="shared" si="2"/>
        <v>1.0328947368421053</v>
      </c>
    </row>
    <row r="194" spans="1:4" ht="14.25">
      <c r="A194" s="179" t="s">
        <v>94</v>
      </c>
      <c r="B194" s="177">
        <v>48</v>
      </c>
      <c r="C194" s="177">
        <v>48</v>
      </c>
      <c r="D194" s="16">
        <f t="shared" si="2"/>
        <v>1</v>
      </c>
    </row>
    <row r="195" spans="1:4" ht="14.25">
      <c r="A195" s="179" t="s">
        <v>224</v>
      </c>
      <c r="B195" s="177">
        <v>614</v>
      </c>
      <c r="C195" s="177">
        <v>585</v>
      </c>
      <c r="D195" s="16">
        <f t="shared" si="2"/>
        <v>1.0495726495726496</v>
      </c>
    </row>
    <row r="196" spans="1:4" ht="14.25">
      <c r="A196" s="179" t="s">
        <v>225</v>
      </c>
      <c r="B196" s="177">
        <v>70</v>
      </c>
      <c r="C196" s="177">
        <v>205</v>
      </c>
      <c r="D196" s="16">
        <f t="shared" si="2"/>
        <v>0.34146341463414637</v>
      </c>
    </row>
    <row r="197" spans="1:4" ht="14.25">
      <c r="A197" s="179" t="s">
        <v>226</v>
      </c>
      <c r="B197" s="177">
        <v>687</v>
      </c>
      <c r="C197" s="177">
        <v>828</v>
      </c>
      <c r="D197" s="16">
        <f t="shared" si="2"/>
        <v>0.8297101449275363</v>
      </c>
    </row>
    <row r="198" spans="1:4" ht="14.25">
      <c r="A198" s="179" t="s">
        <v>227</v>
      </c>
      <c r="B198" s="177">
        <v>112</v>
      </c>
      <c r="C198" s="177">
        <v>111</v>
      </c>
      <c r="D198" s="16">
        <f aca="true" t="shared" si="3" ref="D198:D261">B198/C198</f>
        <v>1.009009009009009</v>
      </c>
    </row>
    <row r="199" spans="1:4" ht="14.25">
      <c r="A199" s="179" t="s">
        <v>228</v>
      </c>
      <c r="B199" s="177">
        <v>50</v>
      </c>
      <c r="C199" s="177">
        <v>40</v>
      </c>
      <c r="D199" s="16">
        <f t="shared" si="3"/>
        <v>1.25</v>
      </c>
    </row>
    <row r="200" spans="1:4" ht="14.25">
      <c r="A200" s="179" t="s">
        <v>229</v>
      </c>
      <c r="B200" s="177">
        <v>79</v>
      </c>
      <c r="C200" s="177">
        <v>103</v>
      </c>
      <c r="D200" s="16">
        <f t="shared" si="3"/>
        <v>0.7669902912621359</v>
      </c>
    </row>
    <row r="201" spans="1:4" ht="14.25">
      <c r="A201" s="178" t="s">
        <v>230</v>
      </c>
      <c r="B201" s="177">
        <f>SUM(B202:B205)</f>
        <v>4038</v>
      </c>
      <c r="C201" s="177">
        <f>SUM(C202:C205)</f>
        <v>2172</v>
      </c>
      <c r="D201" s="16">
        <f t="shared" si="3"/>
        <v>1.8591160220994476</v>
      </c>
    </row>
    <row r="202" spans="1:4" ht="14.25">
      <c r="A202" s="179" t="s">
        <v>231</v>
      </c>
      <c r="B202" s="177">
        <v>250</v>
      </c>
      <c r="C202" s="177">
        <v>62</v>
      </c>
      <c r="D202" s="16">
        <f t="shared" si="3"/>
        <v>4.032258064516129</v>
      </c>
    </row>
    <row r="203" spans="1:4" ht="14.25">
      <c r="A203" s="179" t="s">
        <v>232</v>
      </c>
      <c r="B203" s="177">
        <v>1511</v>
      </c>
      <c r="C203" s="177">
        <v>1438</v>
      </c>
      <c r="D203" s="16">
        <f t="shared" si="3"/>
        <v>1.0507649513212796</v>
      </c>
    </row>
    <row r="204" spans="1:4" ht="14.25">
      <c r="A204" s="179" t="s">
        <v>233</v>
      </c>
      <c r="B204" s="177">
        <v>2112</v>
      </c>
      <c r="C204" s="177">
        <v>531</v>
      </c>
      <c r="D204" s="16">
        <f t="shared" si="3"/>
        <v>3.977401129943503</v>
      </c>
    </row>
    <row r="205" spans="1:4" ht="14.25">
      <c r="A205" s="179" t="s">
        <v>234</v>
      </c>
      <c r="B205" s="177">
        <v>165</v>
      </c>
      <c r="C205" s="177">
        <v>141</v>
      </c>
      <c r="D205" s="16">
        <f t="shared" si="3"/>
        <v>1.1702127659574468</v>
      </c>
    </row>
    <row r="206" spans="1:4" ht="14.25">
      <c r="A206" s="178" t="s">
        <v>235</v>
      </c>
      <c r="B206" s="177">
        <f>SUM(B207:B210)</f>
        <v>921</v>
      </c>
      <c r="C206" s="177">
        <f>SUM(C207:C210)</f>
        <v>896</v>
      </c>
      <c r="D206" s="16">
        <f t="shared" si="3"/>
        <v>1.0279017857142858</v>
      </c>
    </row>
    <row r="207" spans="1:4" ht="14.25">
      <c r="A207" s="179" t="s">
        <v>236</v>
      </c>
      <c r="B207" s="177">
        <v>20</v>
      </c>
      <c r="C207" s="177">
        <v>23</v>
      </c>
      <c r="D207" s="16">
        <f t="shared" si="3"/>
        <v>0.8695652173913043</v>
      </c>
    </row>
    <row r="208" spans="1:4" ht="14.25">
      <c r="A208" s="179" t="s">
        <v>237</v>
      </c>
      <c r="B208" s="177">
        <v>170</v>
      </c>
      <c r="C208" s="177">
        <v>160</v>
      </c>
      <c r="D208" s="16">
        <f t="shared" si="3"/>
        <v>1.0625</v>
      </c>
    </row>
    <row r="209" spans="1:4" ht="14.25">
      <c r="A209" s="179" t="s">
        <v>238</v>
      </c>
      <c r="B209" s="177">
        <v>290</v>
      </c>
      <c r="C209" s="177">
        <v>280</v>
      </c>
      <c r="D209" s="16">
        <f t="shared" si="3"/>
        <v>1.0357142857142858</v>
      </c>
    </row>
    <row r="210" spans="1:4" ht="14.25">
      <c r="A210" s="179" t="s">
        <v>239</v>
      </c>
      <c r="B210" s="177">
        <v>441</v>
      </c>
      <c r="C210" s="177">
        <v>433</v>
      </c>
      <c r="D210" s="16">
        <f t="shared" si="3"/>
        <v>1.0184757505773672</v>
      </c>
    </row>
    <row r="211" spans="1:4" ht="14.25">
      <c r="A211" s="178" t="s">
        <v>240</v>
      </c>
      <c r="B211" s="177">
        <f>SUM(B212:B212)</f>
        <v>909</v>
      </c>
      <c r="C211" s="177">
        <f>SUM(C212:C212)</f>
        <v>997</v>
      </c>
      <c r="D211" s="16">
        <f t="shared" si="3"/>
        <v>0.9117352056168505</v>
      </c>
    </row>
    <row r="212" spans="1:4" ht="14.25">
      <c r="A212" s="179" t="s">
        <v>241</v>
      </c>
      <c r="B212" s="177">
        <v>909</v>
      </c>
      <c r="C212" s="177">
        <v>997</v>
      </c>
      <c r="D212" s="16">
        <f t="shared" si="3"/>
        <v>0.9117352056168505</v>
      </c>
    </row>
    <row r="213" spans="1:4" ht="14.25">
      <c r="A213" s="178" t="s">
        <v>242</v>
      </c>
      <c r="B213" s="177">
        <f>SUM(B214:B214)</f>
        <v>6</v>
      </c>
      <c r="C213" s="177">
        <f>SUM(C214:C214)</f>
        <v>0</v>
      </c>
      <c r="D213" s="16" t="e">
        <f t="shared" si="3"/>
        <v>#DIV/0!</v>
      </c>
    </row>
    <row r="214" spans="1:4" ht="14.25">
      <c r="A214" s="179" t="s">
        <v>243</v>
      </c>
      <c r="B214" s="177">
        <v>6</v>
      </c>
      <c r="C214" s="177"/>
      <c r="D214" s="16" t="e">
        <f t="shared" si="3"/>
        <v>#DIV/0!</v>
      </c>
    </row>
    <row r="215" spans="1:4" ht="14.25">
      <c r="A215" s="178" t="s">
        <v>244</v>
      </c>
      <c r="B215" s="177">
        <f>SUM(B216,B226,B232,B240,B242,B247,B251,B257,B261,B264,B267,B270,B273,B275,B283,B277)</f>
        <v>41185</v>
      </c>
      <c r="C215" s="177">
        <f>SUM(C216,C226,C232,C240,C242,C247,C251,C257,C261,C264,C267,C270,C273,C275,C283,C277)</f>
        <v>24399</v>
      </c>
      <c r="D215" s="16">
        <f t="shared" si="3"/>
        <v>1.6879790155334236</v>
      </c>
    </row>
    <row r="216" spans="1:4" ht="14.25">
      <c r="A216" s="178" t="s">
        <v>245</v>
      </c>
      <c r="B216" s="177">
        <f>SUM(B217:B225)</f>
        <v>2903</v>
      </c>
      <c r="C216" s="177">
        <f>SUM(C217:C225)</f>
        <v>3025</v>
      </c>
      <c r="D216" s="16">
        <f t="shared" si="3"/>
        <v>0.9596694214876033</v>
      </c>
    </row>
    <row r="217" spans="1:4" ht="14.25">
      <c r="A217" s="179" t="s">
        <v>93</v>
      </c>
      <c r="B217" s="177">
        <v>635</v>
      </c>
      <c r="C217" s="177">
        <v>663</v>
      </c>
      <c r="D217" s="16">
        <f t="shared" si="3"/>
        <v>0.9577677224736049</v>
      </c>
    </row>
    <row r="218" spans="1:4" ht="14.25">
      <c r="A218" s="179" t="s">
        <v>94</v>
      </c>
      <c r="B218" s="177">
        <v>135</v>
      </c>
      <c r="C218" s="177">
        <v>161</v>
      </c>
      <c r="D218" s="16">
        <f t="shared" si="3"/>
        <v>0.8385093167701864</v>
      </c>
    </row>
    <row r="219" spans="1:4" ht="14.25">
      <c r="A219" s="179" t="s">
        <v>105</v>
      </c>
      <c r="B219" s="177"/>
      <c r="C219" s="177">
        <v>1</v>
      </c>
      <c r="D219" s="16">
        <f t="shared" si="3"/>
        <v>0</v>
      </c>
    </row>
    <row r="220" spans="1:4" ht="14.25">
      <c r="A220" s="179" t="s">
        <v>246</v>
      </c>
      <c r="B220" s="177">
        <v>109</v>
      </c>
      <c r="C220" s="177">
        <v>64</v>
      </c>
      <c r="D220" s="16">
        <f t="shared" si="3"/>
        <v>1.703125</v>
      </c>
    </row>
    <row r="221" spans="1:4" ht="14.25">
      <c r="A221" s="179" t="s">
        <v>247</v>
      </c>
      <c r="B221" s="177">
        <v>106</v>
      </c>
      <c r="C221" s="177">
        <v>103</v>
      </c>
      <c r="D221" s="16">
        <f t="shared" si="3"/>
        <v>1.029126213592233</v>
      </c>
    </row>
    <row r="222" spans="1:4" ht="14.25">
      <c r="A222" s="179" t="s">
        <v>248</v>
      </c>
      <c r="B222" s="177">
        <v>286</v>
      </c>
      <c r="C222" s="177">
        <v>291</v>
      </c>
      <c r="D222" s="16">
        <f t="shared" si="3"/>
        <v>0.9828178694158075</v>
      </c>
    </row>
    <row r="223" spans="1:4" ht="14.25">
      <c r="A223" s="179" t="s">
        <v>249</v>
      </c>
      <c r="B223" s="177">
        <v>167</v>
      </c>
      <c r="C223" s="177">
        <v>129</v>
      </c>
      <c r="D223" s="16">
        <f t="shared" si="3"/>
        <v>1.2945736434108528</v>
      </c>
    </row>
    <row r="224" spans="1:4" ht="14.25">
      <c r="A224" s="179" t="s">
        <v>250</v>
      </c>
      <c r="B224" s="177">
        <v>1000</v>
      </c>
      <c r="C224" s="177">
        <v>1000</v>
      </c>
      <c r="D224" s="16">
        <f t="shared" si="3"/>
        <v>1</v>
      </c>
    </row>
    <row r="225" spans="1:4" ht="14.25">
      <c r="A225" s="179" t="s">
        <v>251</v>
      </c>
      <c r="B225" s="177">
        <v>465</v>
      </c>
      <c r="C225" s="177">
        <v>613</v>
      </c>
      <c r="D225" s="16">
        <f t="shared" si="3"/>
        <v>0.7585644371941273</v>
      </c>
    </row>
    <row r="226" spans="1:4" ht="14.25">
      <c r="A226" s="178" t="s">
        <v>252</v>
      </c>
      <c r="B226" s="177">
        <f>SUM(B227:B231)</f>
        <v>6414</v>
      </c>
      <c r="C226" s="177">
        <f>SUM(C227:C231)</f>
        <v>869</v>
      </c>
      <c r="D226" s="16">
        <f t="shared" si="3"/>
        <v>7.380897583429229</v>
      </c>
    </row>
    <row r="227" spans="1:4" ht="14.25">
      <c r="A227" s="179" t="s">
        <v>93</v>
      </c>
      <c r="B227" s="177">
        <v>124</v>
      </c>
      <c r="C227" s="177">
        <v>125</v>
      </c>
      <c r="D227" s="16">
        <f t="shared" si="3"/>
        <v>0.992</v>
      </c>
    </row>
    <row r="228" spans="1:4" ht="14.25">
      <c r="A228" s="179" t="s">
        <v>253</v>
      </c>
      <c r="B228" s="177">
        <v>326</v>
      </c>
      <c r="C228" s="177">
        <v>241</v>
      </c>
      <c r="D228" s="16">
        <f t="shared" si="3"/>
        <v>1.3526970954356847</v>
      </c>
    </row>
    <row r="229" spans="1:4" ht="14.25">
      <c r="A229" s="179" t="s">
        <v>254</v>
      </c>
      <c r="B229" s="177">
        <v>20</v>
      </c>
      <c r="C229" s="177">
        <v>30</v>
      </c>
      <c r="D229" s="16">
        <f t="shared" si="3"/>
        <v>0.6666666666666666</v>
      </c>
    </row>
    <row r="230" spans="1:4" ht="14.25">
      <c r="A230" s="179" t="s">
        <v>255</v>
      </c>
      <c r="B230" s="177">
        <v>5484</v>
      </c>
      <c r="C230" s="177">
        <v>20</v>
      </c>
      <c r="D230" s="16">
        <f t="shared" si="3"/>
        <v>274.2</v>
      </c>
    </row>
    <row r="231" spans="1:4" ht="14.25">
      <c r="A231" s="179" t="s">
        <v>256</v>
      </c>
      <c r="B231" s="177">
        <v>460</v>
      </c>
      <c r="C231" s="177">
        <v>453</v>
      </c>
      <c r="D231" s="16">
        <f t="shared" si="3"/>
        <v>1.0154525386313467</v>
      </c>
    </row>
    <row r="232" spans="1:4" ht="14.25">
      <c r="A232" s="178" t="s">
        <v>257</v>
      </c>
      <c r="B232" s="177">
        <f>SUM(B233:B239)</f>
        <v>17439</v>
      </c>
      <c r="C232" s="177">
        <f>SUM(C233:C239)</f>
        <v>14125</v>
      </c>
      <c r="D232" s="16">
        <f t="shared" si="3"/>
        <v>1.2346194690265486</v>
      </c>
    </row>
    <row r="233" spans="1:4" ht="14.25">
      <c r="A233" s="179" t="s">
        <v>258</v>
      </c>
      <c r="B233" s="177">
        <v>1003</v>
      </c>
      <c r="C233" s="177">
        <v>1055</v>
      </c>
      <c r="D233" s="16">
        <f t="shared" si="3"/>
        <v>0.9507109004739337</v>
      </c>
    </row>
    <row r="234" spans="1:4" ht="14.25">
      <c r="A234" s="179" t="s">
        <v>259</v>
      </c>
      <c r="B234" s="177">
        <v>958</v>
      </c>
      <c r="C234" s="177">
        <v>812</v>
      </c>
      <c r="D234" s="16">
        <f t="shared" si="3"/>
        <v>1.1798029556650247</v>
      </c>
    </row>
    <row r="235" spans="1:4" ht="14.25">
      <c r="A235" s="179" t="s">
        <v>260</v>
      </c>
      <c r="B235" s="177">
        <v>2899</v>
      </c>
      <c r="C235" s="177">
        <v>2881</v>
      </c>
      <c r="D235" s="16">
        <f t="shared" si="3"/>
        <v>1.00624783061437</v>
      </c>
    </row>
    <row r="236" spans="1:4" ht="14.25">
      <c r="A236" s="179" t="s">
        <v>261</v>
      </c>
      <c r="B236" s="177">
        <v>4589</v>
      </c>
      <c r="C236" s="177">
        <v>1408</v>
      </c>
      <c r="D236" s="16">
        <f t="shared" si="3"/>
        <v>3.2592329545454546</v>
      </c>
    </row>
    <row r="237" spans="1:4" ht="14.25">
      <c r="A237" s="179" t="s">
        <v>262</v>
      </c>
      <c r="B237" s="177">
        <v>7027</v>
      </c>
      <c r="C237" s="177">
        <v>7043</v>
      </c>
      <c r="D237" s="16">
        <f t="shared" si="3"/>
        <v>0.9977282408064745</v>
      </c>
    </row>
    <row r="238" spans="1:4" ht="14.25">
      <c r="A238" s="179" t="s">
        <v>263</v>
      </c>
      <c r="B238" s="177">
        <v>13</v>
      </c>
      <c r="C238" s="177">
        <v>26</v>
      </c>
      <c r="D238" s="16">
        <f t="shared" si="3"/>
        <v>0.5</v>
      </c>
    </row>
    <row r="239" spans="1:4" ht="14.25">
      <c r="A239" s="179" t="s">
        <v>264</v>
      </c>
      <c r="B239" s="177">
        <v>950</v>
      </c>
      <c r="C239" s="177">
        <v>900</v>
      </c>
      <c r="D239" s="16">
        <f t="shared" si="3"/>
        <v>1.0555555555555556</v>
      </c>
    </row>
    <row r="240" spans="1:4" ht="14.25">
      <c r="A240" s="178" t="s">
        <v>265</v>
      </c>
      <c r="B240" s="177">
        <f>SUM(B241:B241)</f>
        <v>537</v>
      </c>
      <c r="C240" s="177">
        <f>SUM(C241:C241)</f>
        <v>572</v>
      </c>
      <c r="D240" s="16">
        <f t="shared" si="3"/>
        <v>0.9388111888111889</v>
      </c>
    </row>
    <row r="241" spans="1:4" ht="14.25">
      <c r="A241" s="179" t="s">
        <v>266</v>
      </c>
      <c r="B241" s="177">
        <v>537</v>
      </c>
      <c r="C241" s="177">
        <v>572</v>
      </c>
      <c r="D241" s="16">
        <f t="shared" si="3"/>
        <v>0.9388111888111889</v>
      </c>
    </row>
    <row r="242" spans="1:4" ht="14.25">
      <c r="A242" s="178" t="s">
        <v>267</v>
      </c>
      <c r="B242" s="177">
        <f>SUM(B243:B246)</f>
        <v>1489</v>
      </c>
      <c r="C242" s="177">
        <f>SUM(C243:C246)</f>
        <v>818</v>
      </c>
      <c r="D242" s="16">
        <f t="shared" si="3"/>
        <v>1.8202933985330074</v>
      </c>
    </row>
    <row r="243" spans="1:4" ht="14.25">
      <c r="A243" s="179" t="s">
        <v>268</v>
      </c>
      <c r="B243" s="177"/>
      <c r="C243" s="177">
        <v>28</v>
      </c>
      <c r="D243" s="16">
        <f t="shared" si="3"/>
        <v>0</v>
      </c>
    </row>
    <row r="244" spans="1:4" ht="14.25">
      <c r="A244" s="179" t="s">
        <v>269</v>
      </c>
      <c r="B244" s="177">
        <v>360</v>
      </c>
      <c r="C244" s="177">
        <v>350</v>
      </c>
      <c r="D244" s="16">
        <f t="shared" si="3"/>
        <v>1.0285714285714285</v>
      </c>
    </row>
    <row r="245" spans="1:4" ht="14.25">
      <c r="A245" s="179" t="s">
        <v>270</v>
      </c>
      <c r="B245" s="177">
        <v>5</v>
      </c>
      <c r="C245" s="177"/>
      <c r="D245" s="16" t="e">
        <f t="shared" si="3"/>
        <v>#DIV/0!</v>
      </c>
    </row>
    <row r="246" spans="1:4" ht="14.25">
      <c r="A246" s="179" t="s">
        <v>271</v>
      </c>
      <c r="B246" s="177">
        <v>1124</v>
      </c>
      <c r="C246" s="177">
        <v>440</v>
      </c>
      <c r="D246" s="16">
        <f t="shared" si="3"/>
        <v>2.5545454545454547</v>
      </c>
    </row>
    <row r="247" spans="1:4" ht="14.25">
      <c r="A247" s="178" t="s">
        <v>272</v>
      </c>
      <c r="B247" s="177">
        <f>SUM(B248:B250)</f>
        <v>401</v>
      </c>
      <c r="C247" s="177">
        <f>SUM(C248:C250)</f>
        <v>282</v>
      </c>
      <c r="D247" s="16">
        <f t="shared" si="3"/>
        <v>1.4219858156028369</v>
      </c>
    </row>
    <row r="248" spans="1:4" ht="14.25">
      <c r="A248" s="179" t="s">
        <v>273</v>
      </c>
      <c r="B248" s="177">
        <v>230</v>
      </c>
      <c r="C248" s="177">
        <v>90</v>
      </c>
      <c r="D248" s="16">
        <f t="shared" si="3"/>
        <v>2.5555555555555554</v>
      </c>
    </row>
    <row r="249" spans="1:4" ht="14.25">
      <c r="A249" s="179" t="s">
        <v>274</v>
      </c>
      <c r="B249" s="177"/>
      <c r="C249" s="177">
        <v>43</v>
      </c>
      <c r="D249" s="16">
        <f t="shared" si="3"/>
        <v>0</v>
      </c>
    </row>
    <row r="250" spans="1:4" ht="14.25">
      <c r="A250" s="179" t="s">
        <v>275</v>
      </c>
      <c r="B250" s="177">
        <v>171</v>
      </c>
      <c r="C250" s="177">
        <v>149</v>
      </c>
      <c r="D250" s="16">
        <f t="shared" si="3"/>
        <v>1.1476510067114094</v>
      </c>
    </row>
    <row r="251" spans="1:4" ht="14.25">
      <c r="A251" s="178" t="s">
        <v>276</v>
      </c>
      <c r="B251" s="177">
        <f>SUM(B252:B256)</f>
        <v>3745</v>
      </c>
      <c r="C251" s="177">
        <f>SUM(C252:C256)</f>
        <v>1701</v>
      </c>
      <c r="D251" s="16">
        <f t="shared" si="3"/>
        <v>2.2016460905349793</v>
      </c>
    </row>
    <row r="252" spans="1:4" ht="14.25">
      <c r="A252" s="179" t="s">
        <v>277</v>
      </c>
      <c r="B252" s="177">
        <v>62</v>
      </c>
      <c r="C252" s="177">
        <v>78</v>
      </c>
      <c r="D252" s="16">
        <f t="shared" si="3"/>
        <v>0.7948717948717948</v>
      </c>
    </row>
    <row r="253" spans="1:4" ht="14.25">
      <c r="A253" s="179" t="s">
        <v>278</v>
      </c>
      <c r="B253" s="177">
        <v>1150</v>
      </c>
      <c r="C253" s="177">
        <v>1090</v>
      </c>
      <c r="D253" s="16">
        <f t="shared" si="3"/>
        <v>1.055045871559633</v>
      </c>
    </row>
    <row r="254" spans="1:4" ht="14.25">
      <c r="A254" s="179" t="s">
        <v>279</v>
      </c>
      <c r="B254" s="177">
        <v>300</v>
      </c>
      <c r="C254" s="177"/>
      <c r="D254" s="16" t="e">
        <f t="shared" si="3"/>
        <v>#DIV/0!</v>
      </c>
    </row>
    <row r="255" spans="1:4" ht="14.25">
      <c r="A255" s="179" t="s">
        <v>280</v>
      </c>
      <c r="B255" s="177">
        <v>1933</v>
      </c>
      <c r="C255" s="177">
        <v>333</v>
      </c>
      <c r="D255" s="16">
        <f t="shared" si="3"/>
        <v>5.804804804804805</v>
      </c>
    </row>
    <row r="256" spans="1:4" ht="14.25">
      <c r="A256" s="179" t="s">
        <v>281</v>
      </c>
      <c r="B256" s="177">
        <v>300</v>
      </c>
      <c r="C256" s="177">
        <v>200</v>
      </c>
      <c r="D256" s="16">
        <f t="shared" si="3"/>
        <v>1.5</v>
      </c>
    </row>
    <row r="257" spans="1:4" ht="14.25">
      <c r="A257" s="178" t="s">
        <v>282</v>
      </c>
      <c r="B257" s="177">
        <f>SUM(B258:B260)</f>
        <v>849</v>
      </c>
      <c r="C257" s="177">
        <f>SUM(C258:C260)</f>
        <v>521</v>
      </c>
      <c r="D257" s="16">
        <f t="shared" si="3"/>
        <v>1.6295585412667946</v>
      </c>
    </row>
    <row r="258" spans="1:4" ht="14.25">
      <c r="A258" s="179" t="s">
        <v>93</v>
      </c>
      <c r="B258" s="177">
        <v>88</v>
      </c>
      <c r="C258" s="177">
        <v>86</v>
      </c>
      <c r="D258" s="16">
        <f t="shared" si="3"/>
        <v>1.0232558139534884</v>
      </c>
    </row>
    <row r="259" spans="1:4" ht="14.25">
      <c r="A259" s="179" t="s">
        <v>283</v>
      </c>
      <c r="B259" s="177">
        <v>410</v>
      </c>
      <c r="C259" s="177">
        <v>130</v>
      </c>
      <c r="D259" s="16">
        <f t="shared" si="3"/>
        <v>3.1538461538461537</v>
      </c>
    </row>
    <row r="260" spans="1:4" ht="14.25">
      <c r="A260" s="179" t="s">
        <v>284</v>
      </c>
      <c r="B260" s="177">
        <v>351</v>
      </c>
      <c r="C260" s="177">
        <v>305</v>
      </c>
      <c r="D260" s="16">
        <f t="shared" si="3"/>
        <v>1.1508196721311474</v>
      </c>
    </row>
    <row r="261" spans="1:4" ht="14.25">
      <c r="A261" s="178" t="s">
        <v>285</v>
      </c>
      <c r="B261" s="177">
        <f>SUM(B262:B263)</f>
        <v>43</v>
      </c>
      <c r="C261" s="177">
        <f>SUM(C262:C263)</f>
        <v>43</v>
      </c>
      <c r="D261" s="16">
        <f t="shared" si="3"/>
        <v>1</v>
      </c>
    </row>
    <row r="262" spans="1:4" ht="14.25">
      <c r="A262" s="179" t="s">
        <v>93</v>
      </c>
      <c r="B262" s="177">
        <v>33</v>
      </c>
      <c r="C262" s="177">
        <v>33</v>
      </c>
      <c r="D262" s="16">
        <f aca="true" t="shared" si="4" ref="D262:D325">B262/C262</f>
        <v>1</v>
      </c>
    </row>
    <row r="263" spans="1:4" ht="14.25">
      <c r="A263" s="179" t="s">
        <v>94</v>
      </c>
      <c r="B263" s="177">
        <v>10</v>
      </c>
      <c r="C263" s="177">
        <v>10</v>
      </c>
      <c r="D263" s="16">
        <f t="shared" si="4"/>
        <v>1</v>
      </c>
    </row>
    <row r="264" spans="1:4" ht="14.25">
      <c r="A264" s="178" t="s">
        <v>286</v>
      </c>
      <c r="B264" s="177">
        <f>SUM(B265:B266)</f>
        <v>1600</v>
      </c>
      <c r="C264" s="177">
        <f>SUM(C265:C266)</f>
        <v>530</v>
      </c>
      <c r="D264" s="16">
        <f t="shared" si="4"/>
        <v>3.018867924528302</v>
      </c>
    </row>
    <row r="265" spans="1:4" ht="14.25">
      <c r="A265" s="179" t="s">
        <v>287</v>
      </c>
      <c r="B265" s="177">
        <v>570</v>
      </c>
      <c r="C265" s="177">
        <v>220</v>
      </c>
      <c r="D265" s="16">
        <f t="shared" si="4"/>
        <v>2.590909090909091</v>
      </c>
    </row>
    <row r="266" spans="1:4" ht="14.25">
      <c r="A266" s="179" t="s">
        <v>288</v>
      </c>
      <c r="B266" s="177">
        <v>1030</v>
      </c>
      <c r="C266" s="177">
        <v>310</v>
      </c>
      <c r="D266" s="16">
        <f t="shared" si="4"/>
        <v>3.3225806451612905</v>
      </c>
    </row>
    <row r="267" spans="1:4" ht="14.25">
      <c r="A267" s="178" t="s">
        <v>289</v>
      </c>
      <c r="B267" s="177">
        <f>SUM(B268:B269)</f>
        <v>133</v>
      </c>
      <c r="C267" s="177">
        <f>SUM(C268:C269)</f>
        <v>128</v>
      </c>
      <c r="D267" s="16">
        <f t="shared" si="4"/>
        <v>1.0390625</v>
      </c>
    </row>
    <row r="268" spans="1:4" ht="14.25">
      <c r="A268" s="179" t="s">
        <v>290</v>
      </c>
      <c r="B268" s="177">
        <v>131</v>
      </c>
      <c r="C268" s="177">
        <v>126</v>
      </c>
      <c r="D268" s="16">
        <f t="shared" si="4"/>
        <v>1.0396825396825398</v>
      </c>
    </row>
    <row r="269" spans="1:4" ht="14.25">
      <c r="A269" s="179" t="s">
        <v>291</v>
      </c>
      <c r="B269" s="177">
        <v>2</v>
      </c>
      <c r="C269" s="177">
        <v>2</v>
      </c>
      <c r="D269" s="16">
        <f t="shared" si="4"/>
        <v>1</v>
      </c>
    </row>
    <row r="270" spans="1:4" ht="14.25">
      <c r="A270" s="178" t="s">
        <v>292</v>
      </c>
      <c r="B270" s="177">
        <f>SUM(B271:B272)</f>
        <v>116</v>
      </c>
      <c r="C270" s="177">
        <f>SUM(C271:C272)</f>
        <v>60</v>
      </c>
      <c r="D270" s="16">
        <f t="shared" si="4"/>
        <v>1.9333333333333333</v>
      </c>
    </row>
    <row r="271" spans="1:4" ht="14.25">
      <c r="A271" s="179" t="s">
        <v>293</v>
      </c>
      <c r="B271" s="177">
        <v>26</v>
      </c>
      <c r="C271" s="177">
        <v>20</v>
      </c>
      <c r="D271" s="16">
        <f t="shared" si="4"/>
        <v>1.3</v>
      </c>
    </row>
    <row r="272" spans="1:4" ht="14.25">
      <c r="A272" s="179" t="s">
        <v>294</v>
      </c>
      <c r="B272" s="177">
        <v>90</v>
      </c>
      <c r="C272" s="177">
        <v>40</v>
      </c>
      <c r="D272" s="16">
        <f t="shared" si="4"/>
        <v>2.25</v>
      </c>
    </row>
    <row r="273" spans="1:4" ht="14.25">
      <c r="A273" s="178" t="s">
        <v>295</v>
      </c>
      <c r="B273" s="177">
        <f>SUM(B274:B274)</f>
        <v>34</v>
      </c>
      <c r="C273" s="177">
        <f>SUM(C274:C274)</f>
        <v>37</v>
      </c>
      <c r="D273" s="16">
        <f t="shared" si="4"/>
        <v>0.918918918918919</v>
      </c>
    </row>
    <row r="274" spans="1:4" ht="14.25">
      <c r="A274" s="179" t="s">
        <v>296</v>
      </c>
      <c r="B274" s="177">
        <v>34</v>
      </c>
      <c r="C274" s="177">
        <v>37</v>
      </c>
      <c r="D274" s="16">
        <f t="shared" si="4"/>
        <v>0.918918918918919</v>
      </c>
    </row>
    <row r="275" spans="1:4" ht="14.25">
      <c r="A275" s="178" t="s">
        <v>297</v>
      </c>
      <c r="B275" s="177">
        <f>SUM(B276:B276)</f>
        <v>4744</v>
      </c>
      <c r="C275" s="177">
        <f>SUM(C276:C276)</f>
        <v>1290</v>
      </c>
      <c r="D275" s="16">
        <f t="shared" si="4"/>
        <v>3.677519379844961</v>
      </c>
    </row>
    <row r="276" spans="1:4" ht="14.25">
      <c r="A276" s="180" t="s">
        <v>298</v>
      </c>
      <c r="B276" s="177">
        <v>4744</v>
      </c>
      <c r="C276" s="177">
        <v>1290</v>
      </c>
      <c r="D276" s="16">
        <f t="shared" si="4"/>
        <v>3.677519379844961</v>
      </c>
    </row>
    <row r="277" spans="1:4" ht="14.25">
      <c r="A277" s="178" t="s">
        <v>299</v>
      </c>
      <c r="B277" s="177">
        <f>SUM(B278:B282)</f>
        <v>566</v>
      </c>
      <c r="C277" s="177">
        <f>SUM(C278:C282)</f>
        <v>238</v>
      </c>
      <c r="D277" s="16">
        <f t="shared" si="4"/>
        <v>2.3781512605042017</v>
      </c>
    </row>
    <row r="278" spans="1:4" ht="14.25">
      <c r="A278" s="179" t="s">
        <v>93</v>
      </c>
      <c r="B278" s="177">
        <v>104</v>
      </c>
      <c r="C278" s="177">
        <v>79</v>
      </c>
      <c r="D278" s="16">
        <f t="shared" si="4"/>
        <v>1.3164556962025316</v>
      </c>
    </row>
    <row r="279" spans="1:4" ht="14.25">
      <c r="A279" s="179" t="s">
        <v>94</v>
      </c>
      <c r="B279" s="177">
        <v>30</v>
      </c>
      <c r="C279" s="177">
        <v>38</v>
      </c>
      <c r="D279" s="16">
        <f t="shared" si="4"/>
        <v>0.7894736842105263</v>
      </c>
    </row>
    <row r="280" spans="1:4" ht="14.25">
      <c r="A280" s="181" t="s">
        <v>300</v>
      </c>
      <c r="B280" s="177">
        <v>377</v>
      </c>
      <c r="C280" s="177">
        <v>69</v>
      </c>
      <c r="D280" s="16">
        <f t="shared" si="4"/>
        <v>5.463768115942029</v>
      </c>
    </row>
    <row r="281" spans="1:4" ht="14.25">
      <c r="A281" s="181" t="s">
        <v>98</v>
      </c>
      <c r="B281" s="177">
        <v>53</v>
      </c>
      <c r="C281" s="177">
        <v>52</v>
      </c>
      <c r="D281" s="16">
        <f t="shared" si="4"/>
        <v>1.0192307692307692</v>
      </c>
    </row>
    <row r="282" spans="1:4" ht="14.25">
      <c r="A282" s="181" t="s">
        <v>301</v>
      </c>
      <c r="B282" s="177">
        <v>2</v>
      </c>
      <c r="C282" s="177"/>
      <c r="D282" s="16" t="e">
        <f t="shared" si="4"/>
        <v>#DIV/0!</v>
      </c>
    </row>
    <row r="283" spans="1:4" ht="14.25">
      <c r="A283" s="178" t="s">
        <v>302</v>
      </c>
      <c r="B283" s="177">
        <f>B284</f>
        <v>172</v>
      </c>
      <c r="C283" s="177">
        <f>C284</f>
        <v>160</v>
      </c>
      <c r="D283" s="16">
        <f t="shared" si="4"/>
        <v>1.075</v>
      </c>
    </row>
    <row r="284" spans="1:4" ht="14.25">
      <c r="A284" s="179" t="s">
        <v>303</v>
      </c>
      <c r="B284" s="177">
        <v>172</v>
      </c>
      <c r="C284" s="177">
        <v>160</v>
      </c>
      <c r="D284" s="16">
        <f t="shared" si="4"/>
        <v>1.075</v>
      </c>
    </row>
    <row r="285" spans="1:4" ht="14.25">
      <c r="A285" s="178" t="s">
        <v>304</v>
      </c>
      <c r="B285" s="177">
        <f>SUM(B286,B290,B293,B297,B304,B306,B309,B312,B314,B321,B319,B317)</f>
        <v>23125</v>
      </c>
      <c r="C285" s="177">
        <f>SUM(C286,C290,C293,C297,C304,C306,C309,C312,C314,C321,C319,C317)</f>
        <v>19147</v>
      </c>
      <c r="D285" s="16">
        <f t="shared" si="4"/>
        <v>1.2077610069462579</v>
      </c>
    </row>
    <row r="286" spans="1:4" ht="14.25">
      <c r="A286" s="178" t="s">
        <v>305</v>
      </c>
      <c r="B286" s="177">
        <f>SUM(B287:B289)</f>
        <v>1010</v>
      </c>
      <c r="C286" s="177">
        <f>SUM(C287:C289)</f>
        <v>1043</v>
      </c>
      <c r="D286" s="16">
        <f t="shared" si="4"/>
        <v>0.9683604985618408</v>
      </c>
    </row>
    <row r="287" spans="1:4" ht="14.25">
      <c r="A287" s="179" t="s">
        <v>93</v>
      </c>
      <c r="B287" s="177">
        <v>783</v>
      </c>
      <c r="C287" s="177">
        <v>782</v>
      </c>
      <c r="D287" s="16">
        <f t="shared" si="4"/>
        <v>1.0012787723785166</v>
      </c>
    </row>
    <row r="288" spans="1:4" ht="14.25">
      <c r="A288" s="179" t="s">
        <v>94</v>
      </c>
      <c r="B288" s="177">
        <v>152</v>
      </c>
      <c r="C288" s="177">
        <v>195</v>
      </c>
      <c r="D288" s="16">
        <f t="shared" si="4"/>
        <v>0.7794871794871795</v>
      </c>
    </row>
    <row r="289" spans="1:4" ht="14.25">
      <c r="A289" s="179" t="s">
        <v>306</v>
      </c>
      <c r="B289" s="177">
        <v>75</v>
      </c>
      <c r="C289" s="177">
        <v>66</v>
      </c>
      <c r="D289" s="16">
        <f t="shared" si="4"/>
        <v>1.1363636363636365</v>
      </c>
    </row>
    <row r="290" spans="1:4" ht="14.25">
      <c r="A290" s="178" t="s">
        <v>307</v>
      </c>
      <c r="B290" s="177">
        <f>SUM(B291:B292)</f>
        <v>4167</v>
      </c>
      <c r="C290" s="177">
        <f>SUM(C291:C292)</f>
        <v>3354</v>
      </c>
      <c r="D290" s="16">
        <f t="shared" si="4"/>
        <v>1.242397137745975</v>
      </c>
    </row>
    <row r="291" spans="1:4" ht="14.25">
      <c r="A291" s="179" t="s">
        <v>308</v>
      </c>
      <c r="B291" s="177">
        <v>1962</v>
      </c>
      <c r="C291" s="177">
        <v>1784</v>
      </c>
      <c r="D291" s="16">
        <f t="shared" si="4"/>
        <v>1.0997757847533631</v>
      </c>
    </row>
    <row r="292" spans="1:4" ht="14.25">
      <c r="A292" s="179" t="s">
        <v>309</v>
      </c>
      <c r="B292" s="177">
        <v>2205</v>
      </c>
      <c r="C292" s="177">
        <v>1570</v>
      </c>
      <c r="D292" s="16">
        <f t="shared" si="4"/>
        <v>1.4044585987261147</v>
      </c>
    </row>
    <row r="293" spans="1:4" ht="14.25">
      <c r="A293" s="178" t="s">
        <v>310</v>
      </c>
      <c r="B293" s="177">
        <f>SUM(B294:B296)</f>
        <v>6132</v>
      </c>
      <c r="C293" s="177">
        <f>SUM(C294:C296)</f>
        <v>5406</v>
      </c>
      <c r="D293" s="16">
        <f t="shared" si="4"/>
        <v>1.1342952275249722</v>
      </c>
    </row>
    <row r="294" spans="1:4" ht="14.25">
      <c r="A294" s="179" t="s">
        <v>311</v>
      </c>
      <c r="B294" s="177">
        <v>589</v>
      </c>
      <c r="C294" s="177">
        <v>569</v>
      </c>
      <c r="D294" s="16">
        <f t="shared" si="4"/>
        <v>1.0351493848857645</v>
      </c>
    </row>
    <row r="295" spans="1:4" ht="14.25">
      <c r="A295" s="179" t="s">
        <v>312</v>
      </c>
      <c r="B295" s="177">
        <v>3051</v>
      </c>
      <c r="C295" s="177">
        <v>2976</v>
      </c>
      <c r="D295" s="16">
        <f t="shared" si="4"/>
        <v>1.0252016129032258</v>
      </c>
    </row>
    <row r="296" spans="1:4" ht="14.25">
      <c r="A296" s="179" t="s">
        <v>313</v>
      </c>
      <c r="B296" s="177">
        <v>2492</v>
      </c>
      <c r="C296" s="177">
        <v>1861</v>
      </c>
      <c r="D296" s="16">
        <f t="shared" si="4"/>
        <v>1.339065018807093</v>
      </c>
    </row>
    <row r="297" spans="1:4" ht="14.25">
      <c r="A297" s="178" t="s">
        <v>314</v>
      </c>
      <c r="B297" s="177">
        <f>SUM(B298:B303)</f>
        <v>4575</v>
      </c>
      <c r="C297" s="177">
        <f>SUM(C298:C303)</f>
        <v>2558</v>
      </c>
      <c r="D297" s="16">
        <f t="shared" si="4"/>
        <v>1.7885066458170447</v>
      </c>
    </row>
    <row r="298" spans="1:4" ht="14.25">
      <c r="A298" s="179" t="s">
        <v>315</v>
      </c>
      <c r="B298" s="177">
        <v>57</v>
      </c>
      <c r="C298" s="177">
        <v>57</v>
      </c>
      <c r="D298" s="16">
        <f t="shared" si="4"/>
        <v>1</v>
      </c>
    </row>
    <row r="299" spans="1:4" ht="14.25">
      <c r="A299" s="179" t="s">
        <v>316</v>
      </c>
      <c r="B299" s="177">
        <v>667</v>
      </c>
      <c r="C299" s="177">
        <v>625</v>
      </c>
      <c r="D299" s="16">
        <f t="shared" si="4"/>
        <v>1.0672</v>
      </c>
    </row>
    <row r="300" spans="1:4" ht="14.25">
      <c r="A300" s="179" t="s">
        <v>317</v>
      </c>
      <c r="B300" s="177">
        <v>2217</v>
      </c>
      <c r="C300" s="177">
        <v>831</v>
      </c>
      <c r="D300" s="16">
        <f t="shared" si="4"/>
        <v>2.667870036101083</v>
      </c>
    </row>
    <row r="301" spans="1:4" ht="14.25">
      <c r="A301" s="179" t="s">
        <v>318</v>
      </c>
      <c r="B301" s="177"/>
      <c r="C301" s="177">
        <v>1011</v>
      </c>
      <c r="D301" s="16">
        <f t="shared" si="4"/>
        <v>0</v>
      </c>
    </row>
    <row r="302" spans="1:4" ht="14.25">
      <c r="A302" s="179" t="s">
        <v>319</v>
      </c>
      <c r="B302" s="177">
        <v>1500</v>
      </c>
      <c r="C302" s="177">
        <v>4</v>
      </c>
      <c r="D302" s="16">
        <f t="shared" si="4"/>
        <v>375</v>
      </c>
    </row>
    <row r="303" spans="1:4" ht="14.25">
      <c r="A303" s="179" t="s">
        <v>320</v>
      </c>
      <c r="B303" s="177">
        <v>134</v>
      </c>
      <c r="C303" s="177">
        <v>30</v>
      </c>
      <c r="D303" s="16">
        <f t="shared" si="4"/>
        <v>4.466666666666667</v>
      </c>
    </row>
    <row r="304" spans="1:4" ht="14.25">
      <c r="A304" s="178" t="s">
        <v>321</v>
      </c>
      <c r="B304" s="177">
        <f>SUM(B305:B305)</f>
        <v>0</v>
      </c>
      <c r="C304" s="177">
        <f>SUM(C305:C305)</f>
        <v>50</v>
      </c>
      <c r="D304" s="16">
        <f t="shared" si="4"/>
        <v>0</v>
      </c>
    </row>
    <row r="305" spans="1:4" ht="14.25">
      <c r="A305" s="179" t="s">
        <v>322</v>
      </c>
      <c r="B305" s="177"/>
      <c r="C305" s="177">
        <v>50</v>
      </c>
      <c r="D305" s="16">
        <f t="shared" si="4"/>
        <v>0</v>
      </c>
    </row>
    <row r="306" spans="1:4" ht="14.25">
      <c r="A306" s="178" t="s">
        <v>323</v>
      </c>
      <c r="B306" s="177">
        <f>SUM(B307:B308)</f>
        <v>1893</v>
      </c>
      <c r="C306" s="177">
        <f>SUM(C307:C308)</f>
        <v>1255</v>
      </c>
      <c r="D306" s="16">
        <f t="shared" si="4"/>
        <v>1.5083665338645418</v>
      </c>
    </row>
    <row r="307" spans="1:4" ht="14.25">
      <c r="A307" s="179" t="s">
        <v>324</v>
      </c>
      <c r="B307" s="177">
        <v>1786</v>
      </c>
      <c r="C307" s="177">
        <v>1177</v>
      </c>
      <c r="D307" s="16">
        <f t="shared" si="4"/>
        <v>1.5174171622769754</v>
      </c>
    </row>
    <row r="308" spans="1:4" ht="14.25">
      <c r="A308" s="179" t="s">
        <v>325</v>
      </c>
      <c r="B308" s="177">
        <v>107</v>
      </c>
      <c r="C308" s="177">
        <v>78</v>
      </c>
      <c r="D308" s="16">
        <f t="shared" si="4"/>
        <v>1.3717948717948718</v>
      </c>
    </row>
    <row r="309" spans="1:4" ht="14.25">
      <c r="A309" s="178" t="s">
        <v>326</v>
      </c>
      <c r="B309" s="177">
        <f>SUM(B310:B311)</f>
        <v>60</v>
      </c>
      <c r="C309" s="177">
        <f>SUM(C310:C311)</f>
        <v>75</v>
      </c>
      <c r="D309" s="16">
        <f t="shared" si="4"/>
        <v>0.8</v>
      </c>
    </row>
    <row r="310" spans="1:4" ht="14.25">
      <c r="A310" s="180" t="s">
        <v>327</v>
      </c>
      <c r="B310" s="177">
        <v>25</v>
      </c>
      <c r="C310" s="177">
        <v>30</v>
      </c>
      <c r="D310" s="16">
        <f t="shared" si="4"/>
        <v>0.8333333333333334</v>
      </c>
    </row>
    <row r="311" spans="1:4" ht="14.25">
      <c r="A311" s="180" t="s">
        <v>328</v>
      </c>
      <c r="B311" s="177">
        <v>35</v>
      </c>
      <c r="C311" s="177">
        <v>45</v>
      </c>
      <c r="D311" s="16">
        <f t="shared" si="4"/>
        <v>0.7777777777777778</v>
      </c>
    </row>
    <row r="312" spans="1:4" ht="14.25">
      <c r="A312" s="178" t="s">
        <v>329</v>
      </c>
      <c r="B312" s="177">
        <f>SUM(B313:B313)</f>
        <v>3420</v>
      </c>
      <c r="C312" s="177">
        <f>SUM(C313:C313)</f>
        <v>3970</v>
      </c>
      <c r="D312" s="16">
        <f t="shared" si="4"/>
        <v>0.8614609571788413</v>
      </c>
    </row>
    <row r="313" spans="1:4" ht="14.25">
      <c r="A313" s="179" t="s">
        <v>330</v>
      </c>
      <c r="B313" s="177">
        <v>3420</v>
      </c>
      <c r="C313" s="177">
        <v>3970</v>
      </c>
      <c r="D313" s="16">
        <f t="shared" si="4"/>
        <v>0.8614609571788413</v>
      </c>
    </row>
    <row r="314" spans="1:4" ht="14.25">
      <c r="A314" s="178" t="s">
        <v>331</v>
      </c>
      <c r="B314" s="177">
        <f>SUM(B315:B316)</f>
        <v>320</v>
      </c>
      <c r="C314" s="177">
        <f>SUM(C315:C316)</f>
        <v>410</v>
      </c>
      <c r="D314" s="16">
        <f t="shared" si="4"/>
        <v>0.7804878048780488</v>
      </c>
    </row>
    <row r="315" spans="1:4" ht="14.25">
      <c r="A315" s="179" t="s">
        <v>332</v>
      </c>
      <c r="B315" s="177">
        <v>320</v>
      </c>
      <c r="C315" s="177">
        <v>400</v>
      </c>
      <c r="D315" s="16">
        <f t="shared" si="4"/>
        <v>0.8</v>
      </c>
    </row>
    <row r="316" spans="1:4" ht="14.25">
      <c r="A316" s="179" t="s">
        <v>333</v>
      </c>
      <c r="B316" s="177"/>
      <c r="C316" s="177">
        <v>10</v>
      </c>
      <c r="D316" s="16">
        <f t="shared" si="4"/>
        <v>0</v>
      </c>
    </row>
    <row r="317" spans="1:4" ht="14.25">
      <c r="A317" s="178" t="s">
        <v>334</v>
      </c>
      <c r="B317" s="177">
        <f>SUM(B318:B318)</f>
        <v>23</v>
      </c>
      <c r="C317" s="177">
        <f>SUM(C318:C318)</f>
        <v>0</v>
      </c>
      <c r="D317" s="16" t="e">
        <f t="shared" si="4"/>
        <v>#DIV/0!</v>
      </c>
    </row>
    <row r="318" spans="1:4" ht="14.25">
      <c r="A318" s="179" t="s">
        <v>335</v>
      </c>
      <c r="B318" s="177">
        <v>23</v>
      </c>
      <c r="C318" s="177"/>
      <c r="D318" s="16" t="e">
        <f t="shared" si="4"/>
        <v>#DIV/0!</v>
      </c>
    </row>
    <row r="319" spans="1:4" ht="14.25">
      <c r="A319" s="178" t="s">
        <v>336</v>
      </c>
      <c r="B319" s="177">
        <f>SUM(B320:B320)</f>
        <v>11</v>
      </c>
      <c r="C319" s="177">
        <f>SUM(C320:C320)</f>
        <v>10</v>
      </c>
      <c r="D319" s="16">
        <f t="shared" si="4"/>
        <v>1.1</v>
      </c>
    </row>
    <row r="320" spans="1:4" ht="14.25">
      <c r="A320" s="179" t="s">
        <v>337</v>
      </c>
      <c r="B320" s="177">
        <v>11</v>
      </c>
      <c r="C320" s="177">
        <v>10</v>
      </c>
      <c r="D320" s="16">
        <f t="shared" si="4"/>
        <v>1.1</v>
      </c>
    </row>
    <row r="321" spans="1:4" ht="14.25">
      <c r="A321" s="178" t="s">
        <v>338</v>
      </c>
      <c r="B321" s="177">
        <f>B322</f>
        <v>1514</v>
      </c>
      <c r="C321" s="177">
        <f>C322</f>
        <v>1016</v>
      </c>
      <c r="D321" s="16">
        <f t="shared" si="4"/>
        <v>1.4901574803149606</v>
      </c>
    </row>
    <row r="322" spans="1:4" ht="14.25">
      <c r="A322" s="179" t="s">
        <v>339</v>
      </c>
      <c r="B322" s="177">
        <v>1514</v>
      </c>
      <c r="C322" s="177">
        <v>1016</v>
      </c>
      <c r="D322" s="16">
        <f t="shared" si="4"/>
        <v>1.4901574803149606</v>
      </c>
    </row>
    <row r="323" spans="1:4" ht="14.25">
      <c r="A323" s="178" t="s">
        <v>340</v>
      </c>
      <c r="B323" s="177">
        <f>SUM(B324,B326)</f>
        <v>1257</v>
      </c>
      <c r="C323" s="177">
        <f>SUM(C324,C326)</f>
        <v>1277</v>
      </c>
      <c r="D323" s="16">
        <f t="shared" si="4"/>
        <v>0.9843382928739233</v>
      </c>
    </row>
    <row r="324" spans="1:4" ht="14.25">
      <c r="A324" s="178" t="s">
        <v>341</v>
      </c>
      <c r="B324" s="177">
        <f>SUM(B325:B325)</f>
        <v>1004</v>
      </c>
      <c r="C324" s="177">
        <f>SUM(C325:C325)</f>
        <v>1000</v>
      </c>
      <c r="D324" s="16">
        <f t="shared" si="4"/>
        <v>1.004</v>
      </c>
    </row>
    <row r="325" spans="1:4" ht="14.25">
      <c r="A325" s="179" t="s">
        <v>342</v>
      </c>
      <c r="B325" s="177">
        <v>1004</v>
      </c>
      <c r="C325" s="177">
        <v>1000</v>
      </c>
      <c r="D325" s="16">
        <f t="shared" si="4"/>
        <v>1.004</v>
      </c>
    </row>
    <row r="326" spans="1:4" ht="14.25">
      <c r="A326" s="178" t="s">
        <v>343</v>
      </c>
      <c r="B326" s="177">
        <f>SUM(B327:B328)</f>
        <v>253</v>
      </c>
      <c r="C326" s="177">
        <f>SUM(C327:C328)</f>
        <v>277</v>
      </c>
      <c r="D326" s="16">
        <f aca="true" t="shared" si="5" ref="D326:D389">B326/C326</f>
        <v>0.9133574007220217</v>
      </c>
    </row>
    <row r="327" spans="1:4" ht="14.25">
      <c r="A327" s="179" t="s">
        <v>98</v>
      </c>
      <c r="B327" s="177">
        <v>248</v>
      </c>
      <c r="C327" s="177">
        <v>272</v>
      </c>
      <c r="D327" s="16">
        <f t="shared" si="5"/>
        <v>0.9117647058823529</v>
      </c>
    </row>
    <row r="328" spans="1:4" ht="14.25">
      <c r="A328" s="179" t="s">
        <v>344</v>
      </c>
      <c r="B328" s="177">
        <v>5</v>
      </c>
      <c r="C328" s="177">
        <v>5</v>
      </c>
      <c r="D328" s="16">
        <f t="shared" si="5"/>
        <v>1</v>
      </c>
    </row>
    <row r="329" spans="1:4" ht="14.25">
      <c r="A329" s="178" t="s">
        <v>345</v>
      </c>
      <c r="B329" s="177">
        <f>B330+B337+B339+B341+B343+B345</f>
        <v>14103</v>
      </c>
      <c r="C329" s="177">
        <f>C330+C337+C339+C341+C343+C345</f>
        <v>20559</v>
      </c>
      <c r="D329" s="16">
        <f t="shared" si="5"/>
        <v>0.6859769444039107</v>
      </c>
    </row>
    <row r="330" spans="1:4" ht="14.25">
      <c r="A330" s="178" t="s">
        <v>346</v>
      </c>
      <c r="B330" s="177">
        <f>SUM(B331:B336)</f>
        <v>4107</v>
      </c>
      <c r="C330" s="177">
        <f>SUM(C331:C336)</f>
        <v>3900</v>
      </c>
      <c r="D330" s="16">
        <f t="shared" si="5"/>
        <v>1.053076923076923</v>
      </c>
    </row>
    <row r="331" spans="1:4" ht="14.25">
      <c r="A331" s="179" t="s">
        <v>93</v>
      </c>
      <c r="B331" s="177">
        <v>972</v>
      </c>
      <c r="C331" s="177">
        <v>977</v>
      </c>
      <c r="D331" s="16">
        <f t="shared" si="5"/>
        <v>0.9948822927328557</v>
      </c>
    </row>
    <row r="332" spans="1:4" ht="14.25">
      <c r="A332" s="179" t="s">
        <v>94</v>
      </c>
      <c r="B332" s="177">
        <v>81</v>
      </c>
      <c r="C332" s="177">
        <v>101</v>
      </c>
      <c r="D332" s="16">
        <f t="shared" si="5"/>
        <v>0.801980198019802</v>
      </c>
    </row>
    <row r="333" spans="1:4" ht="14.25">
      <c r="A333" s="179" t="s">
        <v>347</v>
      </c>
      <c r="B333" s="177">
        <v>2399</v>
      </c>
      <c r="C333" s="177">
        <v>2418</v>
      </c>
      <c r="D333" s="16">
        <f t="shared" si="5"/>
        <v>0.9921422663358147</v>
      </c>
    </row>
    <row r="334" spans="1:4" ht="14.25">
      <c r="A334" s="179" t="s">
        <v>348</v>
      </c>
      <c r="B334" s="177">
        <v>119</v>
      </c>
      <c r="C334" s="177">
        <v>105</v>
      </c>
      <c r="D334" s="16">
        <f t="shared" si="5"/>
        <v>1.1333333333333333</v>
      </c>
    </row>
    <row r="335" spans="1:4" ht="14.25">
      <c r="A335" s="179" t="s">
        <v>349</v>
      </c>
      <c r="B335" s="177">
        <v>51</v>
      </c>
      <c r="C335" s="177">
        <v>52</v>
      </c>
      <c r="D335" s="16">
        <f t="shared" si="5"/>
        <v>0.9807692307692307</v>
      </c>
    </row>
    <row r="336" spans="1:4" ht="14.25">
      <c r="A336" s="179" t="s">
        <v>350</v>
      </c>
      <c r="B336" s="177">
        <v>485</v>
      </c>
      <c r="C336" s="177">
        <v>247</v>
      </c>
      <c r="D336" s="16">
        <f t="shared" si="5"/>
        <v>1.9635627530364372</v>
      </c>
    </row>
    <row r="337" spans="1:4" ht="14.25">
      <c r="A337" s="178" t="s">
        <v>351</v>
      </c>
      <c r="B337" s="177">
        <f>B338</f>
        <v>910</v>
      </c>
      <c r="C337" s="177">
        <f>C338</f>
        <v>441</v>
      </c>
      <c r="D337" s="16">
        <f t="shared" si="5"/>
        <v>2.0634920634920637</v>
      </c>
    </row>
    <row r="338" spans="1:4" ht="14.25">
      <c r="A338" s="179" t="s">
        <v>352</v>
      </c>
      <c r="B338" s="177">
        <v>910</v>
      </c>
      <c r="C338" s="177">
        <v>441</v>
      </c>
      <c r="D338" s="16">
        <f t="shared" si="5"/>
        <v>2.0634920634920637</v>
      </c>
    </row>
    <row r="339" spans="1:4" ht="14.25">
      <c r="A339" s="178" t="s">
        <v>353</v>
      </c>
      <c r="B339" s="177">
        <f>SUM(B340:B340)</f>
        <v>1803</v>
      </c>
      <c r="C339" s="177">
        <f>SUM(C340:C340)</f>
        <v>1769</v>
      </c>
      <c r="D339" s="16">
        <f t="shared" si="5"/>
        <v>1.0192198982475975</v>
      </c>
    </row>
    <row r="340" spans="1:4" ht="14.25">
      <c r="A340" s="179" t="s">
        <v>354</v>
      </c>
      <c r="B340" s="177">
        <v>1803</v>
      </c>
      <c r="C340" s="177">
        <v>1769</v>
      </c>
      <c r="D340" s="16">
        <f t="shared" si="5"/>
        <v>1.0192198982475975</v>
      </c>
    </row>
    <row r="341" spans="1:4" ht="14.25">
      <c r="A341" s="178" t="s">
        <v>355</v>
      </c>
      <c r="B341" s="177">
        <f aca="true" t="shared" si="6" ref="B341:B345">B342</f>
        <v>5513</v>
      </c>
      <c r="C341" s="177">
        <f aca="true" t="shared" si="7" ref="C341:C345">C342</f>
        <v>12652</v>
      </c>
      <c r="D341" s="16">
        <f t="shared" si="5"/>
        <v>0.4357413847613026</v>
      </c>
    </row>
    <row r="342" spans="1:4" ht="14.25">
      <c r="A342" s="179" t="s">
        <v>356</v>
      </c>
      <c r="B342" s="177">
        <v>5513</v>
      </c>
      <c r="C342" s="177">
        <v>12652</v>
      </c>
      <c r="D342" s="16">
        <f t="shared" si="5"/>
        <v>0.4357413847613026</v>
      </c>
    </row>
    <row r="343" spans="1:4" ht="14.25">
      <c r="A343" s="178" t="s">
        <v>357</v>
      </c>
      <c r="B343" s="177">
        <f t="shared" si="6"/>
        <v>418</v>
      </c>
      <c r="C343" s="177">
        <f t="shared" si="7"/>
        <v>442</v>
      </c>
      <c r="D343" s="16">
        <f t="shared" si="5"/>
        <v>0.9457013574660633</v>
      </c>
    </row>
    <row r="344" spans="1:4" ht="14.25">
      <c r="A344" s="179" t="s">
        <v>358</v>
      </c>
      <c r="B344" s="177">
        <v>418</v>
      </c>
      <c r="C344" s="177">
        <v>442</v>
      </c>
      <c r="D344" s="16">
        <f t="shared" si="5"/>
        <v>0.9457013574660633</v>
      </c>
    </row>
    <row r="345" spans="1:4" ht="14.25">
      <c r="A345" s="178" t="s">
        <v>359</v>
      </c>
      <c r="B345" s="177">
        <f t="shared" si="6"/>
        <v>1352</v>
      </c>
      <c r="C345" s="177">
        <f t="shared" si="7"/>
        <v>1355</v>
      </c>
      <c r="D345" s="16">
        <f t="shared" si="5"/>
        <v>0.9977859778597786</v>
      </c>
    </row>
    <row r="346" spans="1:4" ht="14.25">
      <c r="A346" s="179" t="s">
        <v>360</v>
      </c>
      <c r="B346" s="177">
        <v>1352</v>
      </c>
      <c r="C346" s="177">
        <v>1355</v>
      </c>
      <c r="D346" s="16">
        <f t="shared" si="5"/>
        <v>0.9977859778597786</v>
      </c>
    </row>
    <row r="347" spans="1:4" ht="14.25">
      <c r="A347" s="178" t="s">
        <v>361</v>
      </c>
      <c r="B347" s="177">
        <f>SUM(B348,B360,B365)</f>
        <v>6171</v>
      </c>
      <c r="C347" s="177">
        <f>SUM(C348,C360,C365)</f>
        <v>5919</v>
      </c>
      <c r="D347" s="16">
        <f t="shared" si="5"/>
        <v>1.0425747592498733</v>
      </c>
    </row>
    <row r="348" spans="1:4" ht="14.25">
      <c r="A348" s="178" t="s">
        <v>362</v>
      </c>
      <c r="B348" s="177">
        <f>SUM(B349:B359)</f>
        <v>3734</v>
      </c>
      <c r="C348" s="177">
        <f>SUM(C349:C359)</f>
        <v>3639</v>
      </c>
      <c r="D348" s="16">
        <f t="shared" si="5"/>
        <v>1.0261060730970046</v>
      </c>
    </row>
    <row r="349" spans="1:4" ht="14.25">
      <c r="A349" s="179" t="s">
        <v>93</v>
      </c>
      <c r="B349" s="177">
        <v>754</v>
      </c>
      <c r="C349" s="177">
        <v>843</v>
      </c>
      <c r="D349" s="16">
        <f t="shared" si="5"/>
        <v>0.8944246737841044</v>
      </c>
    </row>
    <row r="350" spans="1:4" ht="14.25">
      <c r="A350" s="179" t="s">
        <v>94</v>
      </c>
      <c r="B350" s="177">
        <v>25</v>
      </c>
      <c r="C350" s="177">
        <v>25</v>
      </c>
      <c r="D350" s="16">
        <f t="shared" si="5"/>
        <v>1</v>
      </c>
    </row>
    <row r="351" spans="1:4" ht="14.25">
      <c r="A351" s="179" t="s">
        <v>98</v>
      </c>
      <c r="B351" s="177">
        <v>690</v>
      </c>
      <c r="C351" s="177">
        <v>302</v>
      </c>
      <c r="D351" s="16">
        <f t="shared" si="5"/>
        <v>2.2847682119205297</v>
      </c>
    </row>
    <row r="352" spans="1:4" ht="14.25">
      <c r="A352" s="179" t="s">
        <v>363</v>
      </c>
      <c r="B352" s="177"/>
      <c r="C352" s="177">
        <v>49</v>
      </c>
      <c r="D352" s="16">
        <f t="shared" si="5"/>
        <v>0</v>
      </c>
    </row>
    <row r="353" spans="1:4" ht="14.25">
      <c r="A353" s="179" t="s">
        <v>364</v>
      </c>
      <c r="B353" s="177">
        <v>51</v>
      </c>
      <c r="C353" s="177">
        <v>56</v>
      </c>
      <c r="D353" s="16">
        <f t="shared" si="5"/>
        <v>0.9107142857142857</v>
      </c>
    </row>
    <row r="354" spans="1:4" ht="14.25">
      <c r="A354" s="179" t="s">
        <v>365</v>
      </c>
      <c r="B354" s="177">
        <v>90</v>
      </c>
      <c r="C354" s="177">
        <v>90</v>
      </c>
      <c r="D354" s="16">
        <f t="shared" si="5"/>
        <v>1</v>
      </c>
    </row>
    <row r="355" spans="1:4" ht="14.25">
      <c r="A355" s="179" t="s">
        <v>366</v>
      </c>
      <c r="B355" s="177">
        <v>11</v>
      </c>
      <c r="C355" s="177">
        <v>71</v>
      </c>
      <c r="D355" s="16">
        <f t="shared" si="5"/>
        <v>0.15492957746478872</v>
      </c>
    </row>
    <row r="356" spans="1:4" ht="14.25">
      <c r="A356" s="179" t="s">
        <v>367</v>
      </c>
      <c r="B356" s="177"/>
      <c r="C356" s="177">
        <v>10</v>
      </c>
      <c r="D356" s="16">
        <f t="shared" si="5"/>
        <v>0</v>
      </c>
    </row>
    <row r="357" spans="1:4" ht="14.25">
      <c r="A357" s="179" t="s">
        <v>368</v>
      </c>
      <c r="B357" s="177"/>
      <c r="C357" s="177">
        <v>32</v>
      </c>
      <c r="D357" s="16">
        <f t="shared" si="5"/>
        <v>0</v>
      </c>
    </row>
    <row r="358" spans="1:4" ht="14.25">
      <c r="A358" s="179" t="s">
        <v>369</v>
      </c>
      <c r="B358" s="177">
        <v>475</v>
      </c>
      <c r="C358" s="177"/>
      <c r="D358" s="16" t="e">
        <f t="shared" si="5"/>
        <v>#DIV/0!</v>
      </c>
    </row>
    <row r="359" spans="1:4" ht="14.25">
      <c r="A359" s="179" t="s">
        <v>370</v>
      </c>
      <c r="B359" s="177">
        <v>1638</v>
      </c>
      <c r="C359" s="177">
        <v>2161</v>
      </c>
      <c r="D359" s="16">
        <f t="shared" si="5"/>
        <v>0.7579824155483572</v>
      </c>
    </row>
    <row r="360" spans="1:4" ht="14.25">
      <c r="A360" s="178" t="s">
        <v>371</v>
      </c>
      <c r="B360" s="177">
        <f>SUM(B361:B364)</f>
        <v>696</v>
      </c>
      <c r="C360" s="177">
        <f>SUM(C361:C364)</f>
        <v>383</v>
      </c>
      <c r="D360" s="16">
        <f t="shared" si="5"/>
        <v>1.8172323759791122</v>
      </c>
    </row>
    <row r="361" spans="1:4" ht="14.25">
      <c r="A361" s="179" t="s">
        <v>372</v>
      </c>
      <c r="B361" s="177">
        <v>230</v>
      </c>
      <c r="C361" s="177">
        <v>61</v>
      </c>
      <c r="D361" s="16">
        <f t="shared" si="5"/>
        <v>3.7704918032786887</v>
      </c>
    </row>
    <row r="362" spans="1:4" ht="14.25">
      <c r="A362" s="179" t="s">
        <v>373</v>
      </c>
      <c r="B362" s="177">
        <v>10</v>
      </c>
      <c r="C362" s="177">
        <v>5</v>
      </c>
      <c r="D362" s="16">
        <f t="shared" si="5"/>
        <v>2</v>
      </c>
    </row>
    <row r="363" spans="1:4" ht="14.25">
      <c r="A363" s="179" t="s">
        <v>374</v>
      </c>
      <c r="B363" s="177">
        <v>336</v>
      </c>
      <c r="C363" s="177">
        <v>226</v>
      </c>
      <c r="D363" s="16">
        <f t="shared" si="5"/>
        <v>1.4867256637168142</v>
      </c>
    </row>
    <row r="364" spans="1:4" ht="14.25">
      <c r="A364" s="179" t="s">
        <v>375</v>
      </c>
      <c r="B364" s="177">
        <v>120</v>
      </c>
      <c r="C364" s="177">
        <v>91</v>
      </c>
      <c r="D364" s="16">
        <f t="shared" si="5"/>
        <v>1.3186813186813187</v>
      </c>
    </row>
    <row r="365" spans="1:4" ht="14.25">
      <c r="A365" s="178" t="s">
        <v>376</v>
      </c>
      <c r="B365" s="177">
        <f>SUM(B366:B373)</f>
        <v>1741</v>
      </c>
      <c r="C365" s="177">
        <f>SUM(C366:C373)</f>
        <v>1897</v>
      </c>
      <c r="D365" s="16">
        <f t="shared" si="5"/>
        <v>0.9177648919346336</v>
      </c>
    </row>
    <row r="366" spans="1:4" ht="14.25">
      <c r="A366" s="179" t="s">
        <v>377</v>
      </c>
      <c r="B366" s="177">
        <v>108</v>
      </c>
      <c r="C366" s="177">
        <v>131</v>
      </c>
      <c r="D366" s="16">
        <f t="shared" si="5"/>
        <v>0.8244274809160306</v>
      </c>
    </row>
    <row r="367" spans="1:4" ht="14.25">
      <c r="A367" s="179" t="s">
        <v>378</v>
      </c>
      <c r="B367" s="177">
        <v>149</v>
      </c>
      <c r="C367" s="177">
        <v>150</v>
      </c>
      <c r="D367" s="16">
        <f t="shared" si="5"/>
        <v>0.9933333333333333</v>
      </c>
    </row>
    <row r="368" spans="1:4" ht="14.25">
      <c r="A368" s="179" t="s">
        <v>379</v>
      </c>
      <c r="B368" s="177">
        <v>785</v>
      </c>
      <c r="C368" s="177">
        <v>1174</v>
      </c>
      <c r="D368" s="16">
        <f t="shared" si="5"/>
        <v>0.6686541737649063</v>
      </c>
    </row>
    <row r="369" spans="1:4" ht="14.25">
      <c r="A369" s="179" t="s">
        <v>380</v>
      </c>
      <c r="B369" s="177">
        <v>20</v>
      </c>
      <c r="C369" s="177">
        <v>28</v>
      </c>
      <c r="D369" s="16">
        <f t="shared" si="5"/>
        <v>0.7142857142857143</v>
      </c>
    </row>
    <row r="370" spans="1:4" ht="14.25">
      <c r="A370" s="179" t="s">
        <v>381</v>
      </c>
      <c r="B370" s="177">
        <v>10</v>
      </c>
      <c r="C370" s="177">
        <v>14</v>
      </c>
      <c r="D370" s="16">
        <f t="shared" si="5"/>
        <v>0.7142857142857143</v>
      </c>
    </row>
    <row r="371" spans="1:4" ht="14.25">
      <c r="A371" s="179" t="s">
        <v>382</v>
      </c>
      <c r="B371" s="177"/>
      <c r="C371" s="177">
        <v>359</v>
      </c>
      <c r="D371" s="16">
        <f t="shared" si="5"/>
        <v>0</v>
      </c>
    </row>
    <row r="372" spans="1:4" ht="14.25">
      <c r="A372" s="179" t="s">
        <v>383</v>
      </c>
      <c r="B372" s="177">
        <v>33</v>
      </c>
      <c r="C372" s="177">
        <v>33</v>
      </c>
      <c r="D372" s="16">
        <f t="shared" si="5"/>
        <v>1</v>
      </c>
    </row>
    <row r="373" spans="1:4" ht="14.25">
      <c r="A373" s="179" t="s">
        <v>384</v>
      </c>
      <c r="B373" s="177">
        <v>636</v>
      </c>
      <c r="C373" s="177">
        <v>8</v>
      </c>
      <c r="D373" s="16">
        <f t="shared" si="5"/>
        <v>79.5</v>
      </c>
    </row>
    <row r="374" spans="1:4" ht="14.25">
      <c r="A374" s="178" t="s">
        <v>385</v>
      </c>
      <c r="B374" s="177">
        <f>B375</f>
        <v>7991</v>
      </c>
      <c r="C374" s="177">
        <f>C375</f>
        <v>6550</v>
      </c>
      <c r="D374" s="16">
        <f t="shared" si="5"/>
        <v>1.22</v>
      </c>
    </row>
    <row r="375" spans="1:4" ht="14.25">
      <c r="A375" s="178" t="s">
        <v>386</v>
      </c>
      <c r="B375" s="177">
        <f>SUM(B376:B378)</f>
        <v>7991</v>
      </c>
      <c r="C375" s="177">
        <f>SUM(C376:C378)</f>
        <v>6550</v>
      </c>
      <c r="D375" s="16">
        <f t="shared" si="5"/>
        <v>1.22</v>
      </c>
    </row>
    <row r="376" spans="1:4" ht="14.25">
      <c r="A376" s="179" t="s">
        <v>93</v>
      </c>
      <c r="B376" s="177">
        <v>439</v>
      </c>
      <c r="C376" s="177">
        <v>580</v>
      </c>
      <c r="D376" s="16">
        <f t="shared" si="5"/>
        <v>0.756896551724138</v>
      </c>
    </row>
    <row r="377" spans="1:4" ht="14.25">
      <c r="A377" s="179" t="s">
        <v>387</v>
      </c>
      <c r="B377" s="177">
        <v>1539</v>
      </c>
      <c r="C377" s="177">
        <v>590</v>
      </c>
      <c r="D377" s="16">
        <f t="shared" si="5"/>
        <v>2.6084745762711865</v>
      </c>
    </row>
    <row r="378" spans="1:4" ht="14.25">
      <c r="A378" s="179" t="s">
        <v>388</v>
      </c>
      <c r="B378" s="177">
        <v>6013</v>
      </c>
      <c r="C378" s="177">
        <v>5380</v>
      </c>
      <c r="D378" s="16">
        <f t="shared" si="5"/>
        <v>1.1176579925650558</v>
      </c>
    </row>
    <row r="379" spans="1:4" ht="14.25">
      <c r="A379" s="178" t="s">
        <v>389</v>
      </c>
      <c r="B379" s="177">
        <f>SUM(B380,B382,B384)</f>
        <v>10574</v>
      </c>
      <c r="C379" s="177">
        <f>SUM(C380,C382,C384)</f>
        <v>7819</v>
      </c>
      <c r="D379" s="16">
        <f t="shared" si="5"/>
        <v>1.352346847422944</v>
      </c>
    </row>
    <row r="380" spans="1:4" ht="14.25">
      <c r="A380" s="178" t="s">
        <v>390</v>
      </c>
      <c r="B380" s="177">
        <f aca="true" t="shared" si="8" ref="B380:B384">SUM(B381:B381)</f>
        <v>243</v>
      </c>
      <c r="C380" s="177">
        <f aca="true" t="shared" si="9" ref="C380:C384">SUM(C381:C381)</f>
        <v>282</v>
      </c>
      <c r="D380" s="16">
        <f t="shared" si="5"/>
        <v>0.8617021276595744</v>
      </c>
    </row>
    <row r="381" spans="1:4" ht="14.25">
      <c r="A381" s="179" t="s">
        <v>391</v>
      </c>
      <c r="B381" s="177">
        <v>243</v>
      </c>
      <c r="C381" s="177">
        <v>282</v>
      </c>
      <c r="D381" s="16">
        <f t="shared" si="5"/>
        <v>0.8617021276595744</v>
      </c>
    </row>
    <row r="382" spans="1:4" ht="14.25">
      <c r="A382" s="178" t="s">
        <v>392</v>
      </c>
      <c r="B382" s="177">
        <f t="shared" si="8"/>
        <v>10300</v>
      </c>
      <c r="C382" s="177">
        <f t="shared" si="9"/>
        <v>7500</v>
      </c>
      <c r="D382" s="16">
        <f t="shared" si="5"/>
        <v>1.3733333333333333</v>
      </c>
    </row>
    <row r="383" spans="1:4" ht="14.25">
      <c r="A383" s="179" t="s">
        <v>393</v>
      </c>
      <c r="B383" s="177">
        <v>10300</v>
      </c>
      <c r="C383" s="177">
        <v>7500</v>
      </c>
      <c r="D383" s="16">
        <f t="shared" si="5"/>
        <v>1.3733333333333333</v>
      </c>
    </row>
    <row r="384" spans="1:4" ht="14.25">
      <c r="A384" s="178" t="s">
        <v>394</v>
      </c>
      <c r="B384" s="177">
        <f t="shared" si="8"/>
        <v>31</v>
      </c>
      <c r="C384" s="177">
        <f t="shared" si="9"/>
        <v>37</v>
      </c>
      <c r="D384" s="16">
        <f t="shared" si="5"/>
        <v>0.8378378378378378</v>
      </c>
    </row>
    <row r="385" spans="1:4" ht="14.25">
      <c r="A385" s="179" t="s">
        <v>395</v>
      </c>
      <c r="B385" s="177">
        <v>31</v>
      </c>
      <c r="C385" s="177">
        <v>37</v>
      </c>
      <c r="D385" s="16">
        <f t="shared" si="5"/>
        <v>0.8378378378378378</v>
      </c>
    </row>
    <row r="386" spans="1:4" ht="14.25">
      <c r="A386" s="178" t="s">
        <v>396</v>
      </c>
      <c r="B386" s="177">
        <f>B387+B389</f>
        <v>7579</v>
      </c>
      <c r="C386" s="177">
        <f>C387+C389</f>
        <v>3543</v>
      </c>
      <c r="D386" s="16">
        <f t="shared" si="5"/>
        <v>2.1391476150155238</v>
      </c>
    </row>
    <row r="387" spans="1:4" ht="14.25">
      <c r="A387" s="178" t="s">
        <v>397</v>
      </c>
      <c r="B387" s="177">
        <f aca="true" t="shared" si="10" ref="B387:B392">SUM(B388:B388)</f>
        <v>6300</v>
      </c>
      <c r="C387" s="177">
        <f aca="true" t="shared" si="11" ref="C387:C392">SUM(C388:C388)</f>
        <v>2300</v>
      </c>
      <c r="D387" s="16">
        <f t="shared" si="5"/>
        <v>2.739130434782609</v>
      </c>
    </row>
    <row r="388" spans="1:4" ht="14.25">
      <c r="A388" s="179" t="s">
        <v>398</v>
      </c>
      <c r="B388" s="177">
        <v>6300</v>
      </c>
      <c r="C388" s="177">
        <v>2300</v>
      </c>
      <c r="D388" s="16">
        <f t="shared" si="5"/>
        <v>2.739130434782609</v>
      </c>
    </row>
    <row r="389" spans="1:4" ht="14.25">
      <c r="A389" s="178" t="s">
        <v>399</v>
      </c>
      <c r="B389" s="177">
        <f t="shared" si="10"/>
        <v>1279</v>
      </c>
      <c r="C389" s="177">
        <f t="shared" si="11"/>
        <v>1243</v>
      </c>
      <c r="D389" s="16">
        <f t="shared" si="5"/>
        <v>1.0289621882542237</v>
      </c>
    </row>
    <row r="390" spans="1:4" ht="14.25">
      <c r="A390" s="179" t="s">
        <v>400</v>
      </c>
      <c r="B390" s="177">
        <v>1279</v>
      </c>
      <c r="C390" s="177">
        <v>1243</v>
      </c>
      <c r="D390" s="16">
        <f aca="true" t="shared" si="12" ref="D390:D453">B390/C390</f>
        <v>1.0289621882542237</v>
      </c>
    </row>
    <row r="391" spans="1:4" ht="14.25">
      <c r="A391" s="178" t="s">
        <v>401</v>
      </c>
      <c r="B391" s="177">
        <f>B392</f>
        <v>0</v>
      </c>
      <c r="C391" s="177">
        <f>C392</f>
        <v>300</v>
      </c>
      <c r="D391" s="16">
        <f t="shared" si="12"/>
        <v>0</v>
      </c>
    </row>
    <row r="392" spans="1:4" ht="14.25">
      <c r="A392" s="178" t="s">
        <v>402</v>
      </c>
      <c r="B392" s="177">
        <f t="shared" si="10"/>
        <v>0</v>
      </c>
      <c r="C392" s="177">
        <f t="shared" si="11"/>
        <v>300</v>
      </c>
      <c r="D392" s="16">
        <f t="shared" si="12"/>
        <v>0</v>
      </c>
    </row>
    <row r="393" spans="1:4" ht="14.25">
      <c r="A393" s="179" t="s">
        <v>403</v>
      </c>
      <c r="B393" s="177"/>
      <c r="C393" s="177">
        <v>300</v>
      </c>
      <c r="D393" s="16">
        <f t="shared" si="12"/>
        <v>0</v>
      </c>
    </row>
    <row r="394" spans="1:4" ht="14.25">
      <c r="A394" s="178" t="s">
        <v>404</v>
      </c>
      <c r="B394" s="177">
        <f>SUM(B395:B395)</f>
        <v>0</v>
      </c>
      <c r="C394" s="177">
        <f>SUM(C395:C395)</f>
        <v>1000</v>
      </c>
      <c r="D394" s="16">
        <f t="shared" si="12"/>
        <v>0</v>
      </c>
    </row>
    <row r="395" spans="1:4" ht="14.25">
      <c r="A395" s="178" t="s">
        <v>405</v>
      </c>
      <c r="B395" s="177"/>
      <c r="C395" s="177">
        <v>1000</v>
      </c>
      <c r="D395" s="16">
        <f t="shared" si="12"/>
        <v>0</v>
      </c>
    </row>
    <row r="396" spans="1:4" ht="14.25">
      <c r="A396" s="178" t="s">
        <v>406</v>
      </c>
      <c r="B396" s="177">
        <f>SUM(B397,B408)</f>
        <v>3090</v>
      </c>
      <c r="C396" s="177">
        <f>SUM(C397,C408)</f>
        <v>3508</v>
      </c>
      <c r="D396" s="16">
        <f t="shared" si="12"/>
        <v>0.8808437856328393</v>
      </c>
    </row>
    <row r="397" spans="1:4" ht="14.25">
      <c r="A397" s="178" t="s">
        <v>407</v>
      </c>
      <c r="B397" s="177">
        <f>SUM(B398:B407)</f>
        <v>2925</v>
      </c>
      <c r="C397" s="177">
        <f>SUM(C398:C407)</f>
        <v>3382</v>
      </c>
      <c r="D397" s="16">
        <f t="shared" si="12"/>
        <v>0.8648728562980484</v>
      </c>
    </row>
    <row r="398" spans="1:4" ht="14.25">
      <c r="A398" s="179" t="s">
        <v>93</v>
      </c>
      <c r="B398" s="177">
        <v>323</v>
      </c>
      <c r="C398" s="177">
        <v>318</v>
      </c>
      <c r="D398" s="16">
        <f t="shared" si="12"/>
        <v>1.0157232704402517</v>
      </c>
    </row>
    <row r="399" spans="1:4" ht="14.25">
      <c r="A399" s="179" t="s">
        <v>94</v>
      </c>
      <c r="B399" s="177">
        <v>42</v>
      </c>
      <c r="C399" s="177">
        <v>26</v>
      </c>
      <c r="D399" s="16">
        <f t="shared" si="12"/>
        <v>1.6153846153846154</v>
      </c>
    </row>
    <row r="400" spans="1:4" ht="14.25">
      <c r="A400" s="179" t="s">
        <v>408</v>
      </c>
      <c r="B400" s="177">
        <v>15</v>
      </c>
      <c r="C400" s="177"/>
      <c r="D400" s="16" t="e">
        <f t="shared" si="12"/>
        <v>#DIV/0!</v>
      </c>
    </row>
    <row r="401" spans="1:4" ht="14.25">
      <c r="A401" s="179" t="s">
        <v>409</v>
      </c>
      <c r="B401" s="177">
        <v>265</v>
      </c>
      <c r="C401" s="177">
        <v>306</v>
      </c>
      <c r="D401" s="16">
        <f t="shared" si="12"/>
        <v>0.8660130718954249</v>
      </c>
    </row>
    <row r="402" spans="1:4" ht="14.25">
      <c r="A402" s="179" t="s">
        <v>410</v>
      </c>
      <c r="B402" s="177">
        <v>5</v>
      </c>
      <c r="C402" s="177">
        <v>3</v>
      </c>
      <c r="D402" s="16">
        <f t="shared" si="12"/>
        <v>1.6666666666666667</v>
      </c>
    </row>
    <row r="403" spans="1:4" ht="14.25">
      <c r="A403" s="179" t="s">
        <v>411</v>
      </c>
      <c r="B403" s="177"/>
      <c r="C403" s="177">
        <v>30</v>
      </c>
      <c r="D403" s="16">
        <f t="shared" si="12"/>
        <v>0</v>
      </c>
    </row>
    <row r="404" spans="1:4" ht="14.25">
      <c r="A404" s="179" t="s">
        <v>412</v>
      </c>
      <c r="B404" s="177">
        <v>30</v>
      </c>
      <c r="C404" s="177">
        <v>350</v>
      </c>
      <c r="D404" s="16">
        <f t="shared" si="12"/>
        <v>0.08571428571428572</v>
      </c>
    </row>
    <row r="405" spans="1:4" ht="14.25">
      <c r="A405" s="179" t="s">
        <v>413</v>
      </c>
      <c r="B405" s="177">
        <v>484</v>
      </c>
      <c r="C405" s="177">
        <v>530</v>
      </c>
      <c r="D405" s="16">
        <f t="shared" si="12"/>
        <v>0.9132075471698113</v>
      </c>
    </row>
    <row r="406" spans="1:4" ht="14.25">
      <c r="A406" s="179" t="s">
        <v>98</v>
      </c>
      <c r="B406" s="177">
        <v>1707</v>
      </c>
      <c r="C406" s="177">
        <v>1725</v>
      </c>
      <c r="D406" s="16">
        <f t="shared" si="12"/>
        <v>0.9895652173913043</v>
      </c>
    </row>
    <row r="407" spans="1:4" ht="14.25">
      <c r="A407" s="179" t="s">
        <v>414</v>
      </c>
      <c r="B407" s="177">
        <v>54</v>
      </c>
      <c r="C407" s="177">
        <v>94</v>
      </c>
      <c r="D407" s="16">
        <f t="shared" si="12"/>
        <v>0.574468085106383</v>
      </c>
    </row>
    <row r="408" spans="1:4" ht="14.25">
      <c r="A408" s="178" t="s">
        <v>415</v>
      </c>
      <c r="B408" s="177">
        <f>SUM(B409:B409)</f>
        <v>165</v>
      </c>
      <c r="C408" s="177">
        <f>SUM(C409:C409)</f>
        <v>126</v>
      </c>
      <c r="D408" s="16">
        <f t="shared" si="12"/>
        <v>1.3095238095238095</v>
      </c>
    </row>
    <row r="409" spans="1:4" ht="14.25">
      <c r="A409" s="179" t="s">
        <v>416</v>
      </c>
      <c r="B409" s="177">
        <v>165</v>
      </c>
      <c r="C409" s="177">
        <v>126</v>
      </c>
      <c r="D409" s="16">
        <f t="shared" si="12"/>
        <v>1.3095238095238095</v>
      </c>
    </row>
    <row r="410" spans="1:4" ht="14.25">
      <c r="A410" s="178" t="s">
        <v>417</v>
      </c>
      <c r="B410" s="177">
        <f>SUM(B411,B414)</f>
        <v>412</v>
      </c>
      <c r="C410" s="177">
        <f>SUM(C411,C414)</f>
        <v>853</v>
      </c>
      <c r="D410" s="16">
        <f t="shared" si="12"/>
        <v>0.48300117233294254</v>
      </c>
    </row>
    <row r="411" spans="1:4" ht="14.25">
      <c r="A411" s="178" t="s">
        <v>418</v>
      </c>
      <c r="B411" s="177">
        <f>SUM(B412:B413)</f>
        <v>112</v>
      </c>
      <c r="C411" s="177">
        <f>SUM(C412:C413)</f>
        <v>443</v>
      </c>
      <c r="D411" s="16">
        <f t="shared" si="12"/>
        <v>0.2528216704288939</v>
      </c>
    </row>
    <row r="412" spans="1:4" ht="14.25">
      <c r="A412" s="179" t="s">
        <v>419</v>
      </c>
      <c r="B412" s="177">
        <v>100</v>
      </c>
      <c r="C412" s="177">
        <v>425</v>
      </c>
      <c r="D412" s="16">
        <f t="shared" si="12"/>
        <v>0.23529411764705882</v>
      </c>
    </row>
    <row r="413" spans="1:4" ht="14.25">
      <c r="A413" s="179" t="s">
        <v>420</v>
      </c>
      <c r="B413" s="177">
        <v>12</v>
      </c>
      <c r="C413" s="177">
        <v>18</v>
      </c>
      <c r="D413" s="16">
        <f t="shared" si="12"/>
        <v>0.6666666666666666</v>
      </c>
    </row>
    <row r="414" spans="1:4" ht="14.25">
      <c r="A414" s="178" t="s">
        <v>421</v>
      </c>
      <c r="B414" s="177">
        <f>SUM(B415:B415)</f>
        <v>300</v>
      </c>
      <c r="C414" s="177">
        <f>SUM(C415:C415)</f>
        <v>410</v>
      </c>
      <c r="D414" s="16">
        <f t="shared" si="12"/>
        <v>0.7317073170731707</v>
      </c>
    </row>
    <row r="415" spans="1:4" ht="14.25">
      <c r="A415" s="179" t="s">
        <v>422</v>
      </c>
      <c r="B415" s="177">
        <v>300</v>
      </c>
      <c r="C415" s="177">
        <v>410</v>
      </c>
      <c r="D415" s="16">
        <f t="shared" si="12"/>
        <v>0.7317073170731707</v>
      </c>
    </row>
    <row r="416" spans="1:4" ht="14.25">
      <c r="A416" s="178" t="s">
        <v>423</v>
      </c>
      <c r="B416" s="177">
        <f>SUM(B417)</f>
        <v>720</v>
      </c>
      <c r="C416" s="177">
        <f>SUM(C417)</f>
        <v>1120</v>
      </c>
      <c r="D416" s="16">
        <f t="shared" si="12"/>
        <v>0.6428571428571429</v>
      </c>
    </row>
    <row r="417" spans="1:4" ht="14.25">
      <c r="A417" s="178" t="s">
        <v>424</v>
      </c>
      <c r="B417" s="177">
        <f>SUM(B418:B421)</f>
        <v>720</v>
      </c>
      <c r="C417" s="177">
        <f>SUM(C418:C421)</f>
        <v>1120</v>
      </c>
      <c r="D417" s="16">
        <f t="shared" si="12"/>
        <v>0.6428571428571429</v>
      </c>
    </row>
    <row r="418" spans="1:4" ht="14.25">
      <c r="A418" s="179" t="s">
        <v>425</v>
      </c>
      <c r="B418" s="177">
        <v>3</v>
      </c>
      <c r="C418" s="177">
        <v>2</v>
      </c>
      <c r="D418" s="16">
        <f t="shared" si="12"/>
        <v>1.5</v>
      </c>
    </row>
    <row r="419" spans="1:4" ht="14.25">
      <c r="A419" s="179" t="s">
        <v>426</v>
      </c>
      <c r="B419" s="177">
        <v>2</v>
      </c>
      <c r="C419" s="177">
        <v>2</v>
      </c>
      <c r="D419" s="16">
        <f t="shared" si="12"/>
        <v>1</v>
      </c>
    </row>
    <row r="420" spans="1:4" ht="14.25">
      <c r="A420" s="179" t="s">
        <v>427</v>
      </c>
      <c r="B420" s="177">
        <v>5</v>
      </c>
      <c r="C420" s="177">
        <v>5</v>
      </c>
      <c r="D420" s="16">
        <f t="shared" si="12"/>
        <v>1</v>
      </c>
    </row>
    <row r="421" spans="1:4" ht="14.25">
      <c r="A421" s="179" t="s">
        <v>428</v>
      </c>
      <c r="B421" s="177">
        <v>710</v>
      </c>
      <c r="C421" s="177">
        <v>1111</v>
      </c>
      <c r="D421" s="16">
        <f t="shared" si="12"/>
        <v>0.639063906390639</v>
      </c>
    </row>
    <row r="422" spans="1:4" ht="14.25">
      <c r="A422" s="178" t="s">
        <v>429</v>
      </c>
      <c r="B422" s="177">
        <f>SUM(B423,B429,B431)</f>
        <v>3649</v>
      </c>
      <c r="C422" s="177">
        <f>SUM(C423,C429,C431)</f>
        <v>3832</v>
      </c>
      <c r="D422" s="16">
        <f t="shared" si="12"/>
        <v>0.9522442588726514</v>
      </c>
    </row>
    <row r="423" spans="1:4" ht="14.25">
      <c r="A423" s="178" t="s">
        <v>430</v>
      </c>
      <c r="B423" s="177">
        <f>SUM(B424:B428)</f>
        <v>985</v>
      </c>
      <c r="C423" s="177">
        <f>SUM(C424:C428)</f>
        <v>1268</v>
      </c>
      <c r="D423" s="16">
        <f t="shared" si="12"/>
        <v>0.776813880126183</v>
      </c>
    </row>
    <row r="424" spans="1:4" ht="14.25">
      <c r="A424" s="179" t="s">
        <v>93</v>
      </c>
      <c r="B424" s="177">
        <v>365</v>
      </c>
      <c r="C424" s="177">
        <v>398</v>
      </c>
      <c r="D424" s="16">
        <f t="shared" si="12"/>
        <v>0.9170854271356784</v>
      </c>
    </row>
    <row r="425" spans="1:4" ht="14.25">
      <c r="A425" s="179" t="s">
        <v>431</v>
      </c>
      <c r="B425" s="177"/>
      <c r="C425" s="177">
        <v>200</v>
      </c>
      <c r="D425" s="16">
        <f t="shared" si="12"/>
        <v>0</v>
      </c>
    </row>
    <row r="426" spans="1:4" ht="14.25">
      <c r="A426" s="179" t="s">
        <v>432</v>
      </c>
      <c r="B426" s="177">
        <v>196</v>
      </c>
      <c r="C426" s="177">
        <v>149</v>
      </c>
      <c r="D426" s="16">
        <f t="shared" si="12"/>
        <v>1.3154362416107384</v>
      </c>
    </row>
    <row r="427" spans="1:4" ht="14.25">
      <c r="A427" s="179" t="s">
        <v>98</v>
      </c>
      <c r="B427" s="177">
        <v>233</v>
      </c>
      <c r="C427" s="177">
        <v>212</v>
      </c>
      <c r="D427" s="16">
        <f t="shared" si="12"/>
        <v>1.099056603773585</v>
      </c>
    </row>
    <row r="428" spans="1:4" ht="14.25">
      <c r="A428" s="179" t="s">
        <v>433</v>
      </c>
      <c r="B428" s="177">
        <v>191</v>
      </c>
      <c r="C428" s="177">
        <v>309</v>
      </c>
      <c r="D428" s="16">
        <f t="shared" si="12"/>
        <v>0.6181229773462783</v>
      </c>
    </row>
    <row r="429" spans="1:4" ht="14.25">
      <c r="A429" s="178" t="s">
        <v>434</v>
      </c>
      <c r="B429" s="177">
        <f>SUM(B430:B430)</f>
        <v>2534</v>
      </c>
      <c r="C429" s="177">
        <f>SUM(C430:C430)</f>
        <v>2416</v>
      </c>
      <c r="D429" s="16">
        <f t="shared" si="12"/>
        <v>1.048841059602649</v>
      </c>
    </row>
    <row r="430" spans="1:4" ht="14.25">
      <c r="A430" s="179" t="s">
        <v>435</v>
      </c>
      <c r="B430" s="177">
        <v>2534</v>
      </c>
      <c r="C430" s="177">
        <v>2416</v>
      </c>
      <c r="D430" s="16">
        <f t="shared" si="12"/>
        <v>1.048841059602649</v>
      </c>
    </row>
    <row r="431" spans="1:4" ht="14.25">
      <c r="A431" s="178" t="s">
        <v>436</v>
      </c>
      <c r="B431" s="177">
        <f>SUM(B432:B432)</f>
        <v>130</v>
      </c>
      <c r="C431" s="177">
        <f>SUM(C432:C432)</f>
        <v>148</v>
      </c>
      <c r="D431" s="16">
        <f t="shared" si="12"/>
        <v>0.8783783783783784</v>
      </c>
    </row>
    <row r="432" spans="1:4" ht="14.25">
      <c r="A432" s="179" t="s">
        <v>437</v>
      </c>
      <c r="B432" s="177">
        <v>130</v>
      </c>
      <c r="C432" s="177">
        <v>148</v>
      </c>
      <c r="D432" s="16">
        <f t="shared" si="12"/>
        <v>0.8783783783783784</v>
      </c>
    </row>
    <row r="433" spans="1:4" ht="14.25">
      <c r="A433" s="178" t="s">
        <v>438</v>
      </c>
      <c r="B433" s="177">
        <v>3500</v>
      </c>
      <c r="C433" s="177">
        <v>3500</v>
      </c>
      <c r="D433" s="16">
        <f t="shared" si="12"/>
        <v>1</v>
      </c>
    </row>
    <row r="434" spans="1:4" ht="14.25">
      <c r="A434" s="178" t="s">
        <v>439</v>
      </c>
      <c r="B434" s="177">
        <f>B435+B437</f>
        <v>22108</v>
      </c>
      <c r="C434" s="177">
        <f>C435+C437</f>
        <v>11970</v>
      </c>
      <c r="D434" s="16">
        <f t="shared" si="12"/>
        <v>1.846950710108605</v>
      </c>
    </row>
    <row r="435" spans="1:4" ht="14.25">
      <c r="A435" s="179" t="s">
        <v>440</v>
      </c>
      <c r="B435" s="177">
        <f aca="true" t="shared" si="13" ref="B435:B439">B436</f>
        <v>18000</v>
      </c>
      <c r="C435" s="177">
        <f aca="true" t="shared" si="14" ref="C435:C439">C436</f>
        <v>10000</v>
      </c>
      <c r="D435" s="16">
        <f t="shared" si="12"/>
        <v>1.8</v>
      </c>
    </row>
    <row r="436" spans="1:4" ht="14.25">
      <c r="A436" s="179" t="s">
        <v>441</v>
      </c>
      <c r="B436" s="177">
        <v>18000</v>
      </c>
      <c r="C436" s="177">
        <v>10000</v>
      </c>
      <c r="D436" s="16">
        <f t="shared" si="12"/>
        <v>1.8</v>
      </c>
    </row>
    <row r="437" spans="1:4" ht="14.25">
      <c r="A437" s="179" t="s">
        <v>405</v>
      </c>
      <c r="B437" s="177">
        <f t="shared" si="13"/>
        <v>4108</v>
      </c>
      <c r="C437" s="177">
        <f t="shared" si="14"/>
        <v>1970</v>
      </c>
      <c r="D437" s="16">
        <f t="shared" si="12"/>
        <v>2.085279187817259</v>
      </c>
    </row>
    <row r="438" spans="1:4" ht="14.25">
      <c r="A438" s="179" t="s">
        <v>442</v>
      </c>
      <c r="B438" s="177">
        <v>4108</v>
      </c>
      <c r="C438" s="177">
        <v>1970</v>
      </c>
      <c r="D438" s="16">
        <f t="shared" si="12"/>
        <v>2.085279187817259</v>
      </c>
    </row>
    <row r="439" spans="1:4" ht="14.25">
      <c r="A439" s="178" t="s">
        <v>443</v>
      </c>
      <c r="B439" s="177">
        <f t="shared" si="13"/>
        <v>9306</v>
      </c>
      <c r="C439" s="177">
        <f t="shared" si="14"/>
        <v>6340</v>
      </c>
      <c r="D439" s="16">
        <f t="shared" si="12"/>
        <v>1.4678233438485804</v>
      </c>
    </row>
    <row r="440" spans="1:4" ht="14.25">
      <c r="A440" s="179" t="s">
        <v>444</v>
      </c>
      <c r="B440" s="177">
        <f aca="true" t="shared" si="15" ref="B440:B445">SUM(B441:B441)</f>
        <v>9306</v>
      </c>
      <c r="C440" s="177">
        <f aca="true" t="shared" si="16" ref="C440:C445">SUM(C441:C441)</f>
        <v>6340</v>
      </c>
      <c r="D440" s="16">
        <f t="shared" si="12"/>
        <v>1.4678233438485804</v>
      </c>
    </row>
    <row r="441" spans="1:4" ht="14.25">
      <c r="A441" s="179" t="s">
        <v>445</v>
      </c>
      <c r="B441" s="177">
        <v>9306</v>
      </c>
      <c r="C441" s="177">
        <v>6340</v>
      </c>
      <c r="D441" s="16">
        <f t="shared" si="12"/>
        <v>1.4678233438485804</v>
      </c>
    </row>
    <row r="442" spans="1:4" ht="14.25">
      <c r="A442" s="178" t="s">
        <v>446</v>
      </c>
      <c r="B442" s="177">
        <f t="shared" si="15"/>
        <v>500</v>
      </c>
      <c r="C442" s="177">
        <f t="shared" si="16"/>
        <v>0</v>
      </c>
      <c r="D442" s="16" t="e">
        <f t="shared" si="12"/>
        <v>#DIV/0!</v>
      </c>
    </row>
    <row r="443" spans="1:4" ht="14.25">
      <c r="A443" s="179" t="s">
        <v>447</v>
      </c>
      <c r="B443" s="177">
        <v>500</v>
      </c>
      <c r="C443" s="177"/>
      <c r="D443" s="16" t="e">
        <f t="shared" si="12"/>
        <v>#DIV/0!</v>
      </c>
    </row>
    <row r="444" spans="1:4" ht="14.25">
      <c r="A444" s="178" t="s">
        <v>448</v>
      </c>
      <c r="B444" s="177">
        <f>B445+B447+B455+B457+B452</f>
        <v>-66830</v>
      </c>
      <c r="C444" s="177">
        <f>C445+C447+C455+C457+C452</f>
        <v>-8604</v>
      </c>
      <c r="D444" s="16">
        <f t="shared" si="12"/>
        <v>7.767317526731753</v>
      </c>
    </row>
    <row r="445" spans="1:4" ht="14.25">
      <c r="A445" s="179" t="s">
        <v>449</v>
      </c>
      <c r="B445" s="177">
        <f t="shared" si="15"/>
        <v>0</v>
      </c>
      <c r="C445" s="177">
        <f t="shared" si="16"/>
        <v>752</v>
      </c>
      <c r="D445" s="16">
        <f t="shared" si="12"/>
        <v>0</v>
      </c>
    </row>
    <row r="446" spans="1:4" ht="14.25">
      <c r="A446" s="179" t="s">
        <v>450</v>
      </c>
      <c r="B446" s="177"/>
      <c r="C446" s="177">
        <v>752</v>
      </c>
      <c r="D446" s="16">
        <f t="shared" si="12"/>
        <v>0</v>
      </c>
    </row>
    <row r="447" spans="1:4" ht="14.25">
      <c r="A447" s="178" t="s">
        <v>451</v>
      </c>
      <c r="B447" s="177">
        <f>SUM(B448:B451)</f>
        <v>0</v>
      </c>
      <c r="C447" s="177">
        <f>SUM(C448:C451)</f>
        <v>3744</v>
      </c>
      <c r="D447" s="16">
        <f t="shared" si="12"/>
        <v>0</v>
      </c>
    </row>
    <row r="448" spans="1:4" ht="14.25">
      <c r="A448" s="179" t="s">
        <v>452</v>
      </c>
      <c r="B448" s="177"/>
      <c r="C448" s="177">
        <v>218</v>
      </c>
      <c r="D448" s="16">
        <f t="shared" si="12"/>
        <v>0</v>
      </c>
    </row>
    <row r="449" spans="1:4" ht="14.25">
      <c r="A449" s="179" t="s">
        <v>453</v>
      </c>
      <c r="B449" s="177"/>
      <c r="C449" s="177">
        <v>35</v>
      </c>
      <c r="D449" s="16">
        <f t="shared" si="12"/>
        <v>0</v>
      </c>
    </row>
    <row r="450" spans="1:4" ht="14.25">
      <c r="A450" s="179" t="s">
        <v>454</v>
      </c>
      <c r="B450" s="177"/>
      <c r="C450" s="177">
        <v>611</v>
      </c>
      <c r="D450" s="16">
        <f t="shared" si="12"/>
        <v>0</v>
      </c>
    </row>
    <row r="451" spans="1:4" ht="14.25">
      <c r="A451" s="179" t="s">
        <v>455</v>
      </c>
      <c r="B451" s="177"/>
      <c r="C451" s="177">
        <v>2880</v>
      </c>
      <c r="D451" s="16">
        <f t="shared" si="12"/>
        <v>0</v>
      </c>
    </row>
    <row r="452" spans="1:4" ht="14.25">
      <c r="A452" s="178" t="s">
        <v>456</v>
      </c>
      <c r="B452" s="177">
        <f>B453+B454</f>
        <v>-11500</v>
      </c>
      <c r="C452" s="177">
        <f>C453+C454</f>
        <v>-15300</v>
      </c>
      <c r="D452" s="16">
        <f t="shared" si="12"/>
        <v>0.7516339869281046</v>
      </c>
    </row>
    <row r="453" spans="1:4" ht="14.25">
      <c r="A453" s="179" t="s">
        <v>457</v>
      </c>
      <c r="B453" s="177">
        <v>-14500</v>
      </c>
      <c r="C453" s="177">
        <v>-18300</v>
      </c>
      <c r="D453" s="16">
        <f t="shared" si="12"/>
        <v>0.7923497267759563</v>
      </c>
    </row>
    <row r="454" spans="1:4" ht="14.25">
      <c r="A454" s="179" t="s">
        <v>458</v>
      </c>
      <c r="B454" s="177">
        <v>3000</v>
      </c>
      <c r="C454" s="177">
        <v>3000</v>
      </c>
      <c r="D454" s="16">
        <f aca="true" t="shared" si="17" ref="D454:D475">B454/C454</f>
        <v>1</v>
      </c>
    </row>
    <row r="455" spans="1:4" ht="14.25">
      <c r="A455" s="178" t="s">
        <v>459</v>
      </c>
      <c r="B455" s="177">
        <f>B456</f>
        <v>-55330</v>
      </c>
      <c r="C455" s="177">
        <f>C456</f>
        <v>0</v>
      </c>
      <c r="D455" s="16" t="e">
        <f t="shared" si="17"/>
        <v>#DIV/0!</v>
      </c>
    </row>
    <row r="456" spans="1:4" ht="14.25">
      <c r="A456" s="179" t="s">
        <v>460</v>
      </c>
      <c r="B456" s="177">
        <f>'[4]表十九'!B6+'[4]表十九'!B31-B5-B458-B452</f>
        <v>-55330</v>
      </c>
      <c r="C456" s="177"/>
      <c r="D456" s="16" t="e">
        <f t="shared" si="17"/>
        <v>#DIV/0!</v>
      </c>
    </row>
    <row r="457" spans="1:4" ht="14.25">
      <c r="A457" s="178" t="s">
        <v>461</v>
      </c>
      <c r="B457" s="177"/>
      <c r="C457" s="177">
        <v>2200</v>
      </c>
      <c r="D457" s="16">
        <f t="shared" si="17"/>
        <v>0</v>
      </c>
    </row>
    <row r="458" spans="1:4" ht="14.25">
      <c r="A458" s="178" t="s">
        <v>462</v>
      </c>
      <c r="B458" s="177">
        <f>B459</f>
        <v>28861</v>
      </c>
      <c r="C458" s="177">
        <f>C459</f>
        <v>23078</v>
      </c>
      <c r="D458" s="16">
        <f t="shared" si="17"/>
        <v>1.250584972701274</v>
      </c>
    </row>
    <row r="459" spans="1:4" ht="14.25">
      <c r="A459" s="178" t="s">
        <v>463</v>
      </c>
      <c r="B459" s="177">
        <f>SUM(B460:B460)</f>
        <v>28861</v>
      </c>
      <c r="C459" s="177">
        <f>SUM(C460:C460)</f>
        <v>23078</v>
      </c>
      <c r="D459" s="16">
        <f t="shared" si="17"/>
        <v>1.250584972701274</v>
      </c>
    </row>
    <row r="460" spans="1:4" ht="14.25">
      <c r="A460" s="179" t="s">
        <v>464</v>
      </c>
      <c r="B460" s="177">
        <v>28861</v>
      </c>
      <c r="C460" s="177">
        <v>23078</v>
      </c>
      <c r="D460" s="16">
        <f t="shared" si="17"/>
        <v>1.250584972701274</v>
      </c>
    </row>
    <row r="461" spans="1:4" ht="14.25">
      <c r="A461" s="121" t="s">
        <v>465</v>
      </c>
      <c r="B461" s="121"/>
      <c r="C461" s="121"/>
      <c r="D461" s="121"/>
    </row>
  </sheetData>
  <sheetProtection/>
  <mergeCells count="2">
    <mergeCell ref="A2:D2"/>
    <mergeCell ref="A461:D461"/>
  </mergeCells>
  <printOptions/>
  <pageMargins left="0.71" right="0.71" top="0.75" bottom="0.75" header="0.31" footer="0.31"/>
  <pageSetup fitToHeight="0" fitToWidth="1" orientation="portrait" paperSize="9" scale="97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6"/>
  <sheetViews>
    <sheetView zoomScaleSheetLayoutView="100" workbookViewId="0" topLeftCell="A1">
      <selection activeCell="A21" sqref="A21:D21"/>
    </sheetView>
  </sheetViews>
  <sheetFormatPr defaultColWidth="9.00390625" defaultRowHeight="14.25"/>
  <cols>
    <col min="1" max="1" width="37.625" style="158" customWidth="1"/>
    <col min="2" max="2" width="11.125" style="158" customWidth="1"/>
    <col min="3" max="3" width="14.875" style="158" customWidth="1"/>
    <col min="4" max="4" width="15.50390625" style="158" customWidth="1"/>
    <col min="5" max="5" width="20.75390625" style="158" customWidth="1"/>
    <col min="6" max="246" width="9.00390625" style="158" customWidth="1"/>
    <col min="247" max="247" width="20.125" style="158" customWidth="1"/>
    <col min="248" max="248" width="9.625" style="158" customWidth="1"/>
    <col min="249" max="249" width="8.625" style="158" customWidth="1"/>
    <col min="250" max="250" width="8.875" style="158" customWidth="1"/>
    <col min="251" max="253" width="7.625" style="158" customWidth="1"/>
    <col min="254" max="254" width="8.125" style="158" customWidth="1"/>
    <col min="255" max="255" width="7.625" style="158" customWidth="1"/>
    <col min="256" max="256" width="9.00390625" style="158" customWidth="1"/>
  </cols>
  <sheetData>
    <row r="1" ht="22.5" customHeight="1">
      <c r="A1" s="159" t="s">
        <v>466</v>
      </c>
    </row>
    <row r="2" spans="1:4" ht="32.25" customHeight="1">
      <c r="A2" s="160" t="s">
        <v>467</v>
      </c>
      <c r="B2" s="160"/>
      <c r="C2" s="160"/>
      <c r="D2" s="160"/>
    </row>
    <row r="3" ht="23.25" customHeight="1">
      <c r="D3" s="161" t="s">
        <v>2</v>
      </c>
    </row>
    <row r="4" spans="1:4" ht="48" customHeight="1">
      <c r="A4" s="162" t="s">
        <v>468</v>
      </c>
      <c r="B4" s="104" t="s">
        <v>4</v>
      </c>
      <c r="C4" s="10" t="s">
        <v>5</v>
      </c>
      <c r="D4" s="10" t="s">
        <v>6</v>
      </c>
    </row>
    <row r="5" spans="1:4" ht="24" customHeight="1">
      <c r="A5" s="162" t="s">
        <v>469</v>
      </c>
      <c r="B5" s="104">
        <f>SUM(B6:B20)</f>
        <v>313389</v>
      </c>
      <c r="C5" s="104">
        <f>SUM(C6:C20)</f>
        <v>276404</v>
      </c>
      <c r="D5" s="16">
        <f aca="true" t="shared" si="0" ref="D5:D16">B5/C5</f>
        <v>1.1338077596561555</v>
      </c>
    </row>
    <row r="6" spans="1:11" ht="24" customHeight="1">
      <c r="A6" s="163" t="s">
        <v>470</v>
      </c>
      <c r="B6" s="164">
        <v>48997</v>
      </c>
      <c r="C6" s="164">
        <v>30461</v>
      </c>
      <c r="D6" s="16">
        <f t="shared" si="0"/>
        <v>1.6085158070976002</v>
      </c>
      <c r="E6" s="165"/>
      <c r="F6" s="166"/>
      <c r="G6" s="166"/>
      <c r="H6" s="166"/>
      <c r="I6" s="166"/>
      <c r="J6" s="166"/>
      <c r="K6" s="166"/>
    </row>
    <row r="7" spans="1:11" ht="24" customHeight="1">
      <c r="A7" s="163" t="s">
        <v>471</v>
      </c>
      <c r="B7" s="164">
        <v>46022</v>
      </c>
      <c r="C7" s="164">
        <v>43413</v>
      </c>
      <c r="D7" s="16">
        <f t="shared" si="0"/>
        <v>1.060097205906065</v>
      </c>
      <c r="E7" s="165"/>
      <c r="F7" s="166"/>
      <c r="G7" s="166"/>
      <c r="H7" s="166"/>
      <c r="I7" s="166"/>
      <c r="J7" s="166"/>
      <c r="K7" s="166"/>
    </row>
    <row r="8" spans="1:11" ht="24" customHeight="1">
      <c r="A8" s="163" t="s">
        <v>472</v>
      </c>
      <c r="B8" s="164">
        <v>2952</v>
      </c>
      <c r="C8" s="164">
        <v>5586</v>
      </c>
      <c r="D8" s="16">
        <f t="shared" si="0"/>
        <v>0.5284640171858217</v>
      </c>
      <c r="E8" s="165"/>
      <c r="F8" s="166"/>
      <c r="G8" s="166"/>
      <c r="H8" s="166"/>
      <c r="I8" s="166"/>
      <c r="J8" s="166"/>
      <c r="K8" s="166"/>
    </row>
    <row r="9" spans="1:11" ht="24" customHeight="1">
      <c r="A9" s="163" t="s">
        <v>473</v>
      </c>
      <c r="B9" s="164">
        <v>2715</v>
      </c>
      <c r="C9" s="164">
        <v>3572</v>
      </c>
      <c r="D9" s="16">
        <f t="shared" si="0"/>
        <v>0.7600783874580067</v>
      </c>
      <c r="E9" s="165"/>
      <c r="F9" s="166"/>
      <c r="G9" s="166"/>
      <c r="H9" s="166"/>
      <c r="I9" s="166"/>
      <c r="J9" s="166"/>
      <c r="K9" s="166"/>
    </row>
    <row r="10" spans="1:11" ht="24" customHeight="1">
      <c r="A10" s="163" t="s">
        <v>474</v>
      </c>
      <c r="B10" s="164">
        <v>98505</v>
      </c>
      <c r="C10" s="164">
        <v>102076</v>
      </c>
      <c r="D10" s="16">
        <f t="shared" si="0"/>
        <v>0.965016262392727</v>
      </c>
      <c r="E10" s="165"/>
      <c r="F10" s="166"/>
      <c r="G10" s="167"/>
      <c r="H10" s="166"/>
      <c r="I10" s="166"/>
      <c r="J10" s="166"/>
      <c r="K10" s="166"/>
    </row>
    <row r="11" spans="1:11" ht="24" customHeight="1">
      <c r="A11" s="163" t="s">
        <v>475</v>
      </c>
      <c r="B11" s="164">
        <v>22051</v>
      </c>
      <c r="C11" s="164">
        <v>17907</v>
      </c>
      <c r="D11" s="16">
        <f t="shared" si="0"/>
        <v>1.2314178812754788</v>
      </c>
      <c r="E11" s="165"/>
      <c r="F11" s="166"/>
      <c r="G11" s="166"/>
      <c r="H11" s="166"/>
      <c r="I11" s="166"/>
      <c r="J11" s="166"/>
      <c r="K11" s="166"/>
    </row>
    <row r="12" spans="1:11" ht="24" customHeight="1">
      <c r="A12" s="163" t="s">
        <v>476</v>
      </c>
      <c r="B12" s="164">
        <v>37429</v>
      </c>
      <c r="C12" s="164">
        <v>30016</v>
      </c>
      <c r="D12" s="16">
        <f t="shared" si="0"/>
        <v>1.2469682835820894</v>
      </c>
      <c r="E12" s="165"/>
      <c r="F12" s="166"/>
      <c r="G12" s="166"/>
      <c r="H12" s="166"/>
      <c r="I12" s="166"/>
      <c r="J12" s="166"/>
      <c r="K12" s="166"/>
    </row>
    <row r="13" spans="1:11" ht="24" customHeight="1">
      <c r="A13" s="163" t="s">
        <v>477</v>
      </c>
      <c r="B13" s="164"/>
      <c r="C13" s="164"/>
      <c r="D13" s="16" t="e">
        <f t="shared" si="0"/>
        <v>#DIV/0!</v>
      </c>
      <c r="E13" s="165"/>
      <c r="F13" s="166"/>
      <c r="G13" s="166"/>
      <c r="H13" s="166"/>
      <c r="I13" s="166"/>
      <c r="J13" s="166"/>
      <c r="K13" s="166"/>
    </row>
    <row r="14" spans="1:11" ht="24" customHeight="1">
      <c r="A14" s="163" t="s">
        <v>478</v>
      </c>
      <c r="B14" s="164">
        <v>23871</v>
      </c>
      <c r="C14" s="164">
        <v>11775</v>
      </c>
      <c r="D14" s="16">
        <f t="shared" si="0"/>
        <v>2.0272611464968153</v>
      </c>
      <c r="E14" s="165"/>
      <c r="F14" s="166"/>
      <c r="G14" s="166"/>
      <c r="H14" s="166"/>
      <c r="I14" s="166"/>
      <c r="J14" s="166"/>
      <c r="K14" s="166"/>
    </row>
    <row r="15" spans="1:11" ht="24" customHeight="1">
      <c r="A15" s="163" t="s">
        <v>479</v>
      </c>
      <c r="B15" s="164">
        <v>11314</v>
      </c>
      <c r="C15" s="164">
        <v>12260</v>
      </c>
      <c r="D15" s="16">
        <f t="shared" si="0"/>
        <v>0.9228384991843394</v>
      </c>
      <c r="E15" s="165"/>
      <c r="F15" s="166"/>
      <c r="G15" s="166"/>
      <c r="H15" s="166"/>
      <c r="I15" s="166"/>
      <c r="J15" s="166"/>
      <c r="K15" s="166"/>
    </row>
    <row r="16" spans="1:11" ht="24" customHeight="1">
      <c r="A16" s="163" t="s">
        <v>480</v>
      </c>
      <c r="B16" s="164">
        <v>9806</v>
      </c>
      <c r="C16" s="164">
        <v>6352</v>
      </c>
      <c r="D16" s="16">
        <f t="shared" si="0"/>
        <v>1.5437657430730478</v>
      </c>
      <c r="E16" s="165"/>
      <c r="F16" s="166"/>
      <c r="G16" s="166"/>
      <c r="H16" s="166"/>
      <c r="I16" s="166"/>
      <c r="J16" s="166"/>
      <c r="K16" s="166"/>
    </row>
    <row r="17" spans="1:11" ht="24" customHeight="1">
      <c r="A17" s="163" t="s">
        <v>481</v>
      </c>
      <c r="B17" s="164"/>
      <c r="C17" s="164"/>
      <c r="D17" s="168"/>
      <c r="E17" s="165"/>
      <c r="F17" s="166"/>
      <c r="G17" s="166"/>
      <c r="H17" s="166"/>
      <c r="I17" s="166"/>
      <c r="J17" s="166"/>
      <c r="K17" s="166"/>
    </row>
    <row r="18" spans="1:11" ht="24" customHeight="1">
      <c r="A18" s="163" t="s">
        <v>482</v>
      </c>
      <c r="B18" s="164">
        <v>331</v>
      </c>
      <c r="C18" s="164">
        <v>1000</v>
      </c>
      <c r="D18" s="16">
        <f aca="true" t="shared" si="1" ref="D18:D20">B18/C18</f>
        <v>0.331</v>
      </c>
      <c r="E18" s="165"/>
      <c r="F18" s="166"/>
      <c r="G18" s="166"/>
      <c r="H18" s="166"/>
      <c r="I18" s="166"/>
      <c r="J18" s="166"/>
      <c r="K18" s="166"/>
    </row>
    <row r="19" spans="1:11" ht="24" customHeight="1">
      <c r="A19" s="163" t="s">
        <v>483</v>
      </c>
      <c r="B19" s="164">
        <v>6530</v>
      </c>
      <c r="C19" s="164">
        <v>10600</v>
      </c>
      <c r="D19" s="16">
        <f t="shared" si="1"/>
        <v>0.6160377358490566</v>
      </c>
      <c r="E19" s="165"/>
      <c r="F19" s="166"/>
      <c r="G19" s="166"/>
      <c r="H19" s="166"/>
      <c r="I19" s="166"/>
      <c r="J19" s="166"/>
      <c r="K19" s="166"/>
    </row>
    <row r="20" spans="1:11" ht="24" customHeight="1">
      <c r="A20" s="163" t="s">
        <v>484</v>
      </c>
      <c r="B20" s="164">
        <v>2866</v>
      </c>
      <c r="C20" s="164">
        <v>1386</v>
      </c>
      <c r="D20" s="16">
        <f t="shared" si="1"/>
        <v>2.067821067821068</v>
      </c>
      <c r="E20" s="165"/>
      <c r="F20" s="166"/>
      <c r="G20" s="166"/>
      <c r="H20" s="166"/>
      <c r="I20" s="166"/>
      <c r="J20" s="166"/>
      <c r="K20" s="166"/>
    </row>
    <row r="21" spans="1:5" ht="45.75" customHeight="1">
      <c r="A21" s="169" t="s">
        <v>485</v>
      </c>
      <c r="B21" s="169"/>
      <c r="C21" s="169"/>
      <c r="D21" s="169"/>
      <c r="E21" s="165"/>
    </row>
    <row r="22" ht="21.75" customHeight="1">
      <c r="E22" s="165"/>
    </row>
    <row r="23" ht="21.75" customHeight="1">
      <c r="E23" s="165"/>
    </row>
    <row r="24" ht="21.75" customHeight="1">
      <c r="E24" s="165"/>
    </row>
    <row r="25" ht="21.75" customHeight="1">
      <c r="E25" s="165"/>
    </row>
    <row r="26" ht="21.75" customHeight="1">
      <c r="E26" s="165"/>
    </row>
  </sheetData>
  <sheetProtection/>
  <mergeCells count="2">
    <mergeCell ref="A2:D2"/>
    <mergeCell ref="A21:D21"/>
  </mergeCells>
  <printOptions/>
  <pageMargins left="0.71" right="0.71" top="0.75" bottom="0.75" header="0.31" footer="0.31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1"/>
  <sheetViews>
    <sheetView tabSelected="1" zoomScaleSheetLayoutView="100" workbookViewId="0" topLeftCell="A18">
      <selection activeCell="B52" sqref="B52"/>
    </sheetView>
  </sheetViews>
  <sheetFormatPr defaultColWidth="9.00390625" defaultRowHeight="14.25"/>
  <cols>
    <col min="1" max="1" width="35.625" style="143" customWidth="1"/>
    <col min="2" max="2" width="16.625" style="143" customWidth="1"/>
    <col min="3" max="3" width="16.25390625" style="143" customWidth="1"/>
    <col min="4" max="4" width="18.75390625" style="143" customWidth="1"/>
    <col min="5" max="16384" width="9.00390625" style="143" customWidth="1"/>
  </cols>
  <sheetData>
    <row r="1" ht="18" customHeight="1">
      <c r="A1" s="144" t="s">
        <v>486</v>
      </c>
    </row>
    <row r="2" spans="1:4" ht="20.25">
      <c r="A2" s="145" t="s">
        <v>487</v>
      </c>
      <c r="B2" s="145"/>
      <c r="C2" s="145"/>
      <c r="D2" s="145"/>
    </row>
    <row r="3" spans="1:4" ht="21" customHeight="1">
      <c r="A3" s="146"/>
      <c r="D3" s="147" t="s">
        <v>2</v>
      </c>
    </row>
    <row r="4" spans="1:4" ht="39" customHeight="1">
      <c r="A4" s="148" t="s">
        <v>468</v>
      </c>
      <c r="B4" s="104" t="s">
        <v>4</v>
      </c>
      <c r="C4" s="114" t="s">
        <v>5</v>
      </c>
      <c r="D4" s="10" t="s">
        <v>6</v>
      </c>
    </row>
    <row r="5" spans="1:4" ht="21.75" customHeight="1">
      <c r="A5" s="148" t="s">
        <v>488</v>
      </c>
      <c r="B5" s="104">
        <v>121990</v>
      </c>
      <c r="C5" s="104">
        <v>107989</v>
      </c>
      <c r="D5" s="16">
        <f aca="true" t="shared" si="0" ref="D5:D12">B5/C5</f>
        <v>1.1296520941947792</v>
      </c>
    </row>
    <row r="6" spans="1:4" s="142" customFormat="1" ht="15.75" customHeight="1">
      <c r="A6" s="149" t="s">
        <v>470</v>
      </c>
      <c r="B6" s="104">
        <v>28251</v>
      </c>
      <c r="C6" s="104">
        <v>27424</v>
      </c>
      <c r="D6" s="16">
        <f t="shared" si="0"/>
        <v>1.0301560676779464</v>
      </c>
    </row>
    <row r="7" spans="1:4" ht="15.75" customHeight="1">
      <c r="A7" s="150" t="s">
        <v>489</v>
      </c>
      <c r="B7" s="151">
        <v>16506</v>
      </c>
      <c r="C7" s="151">
        <v>17348</v>
      </c>
      <c r="D7" s="16">
        <f t="shared" si="0"/>
        <v>0.9514641457228499</v>
      </c>
    </row>
    <row r="8" spans="1:4" ht="15.75" customHeight="1">
      <c r="A8" s="150" t="s">
        <v>490</v>
      </c>
      <c r="B8" s="151">
        <v>4198</v>
      </c>
      <c r="C8" s="151">
        <v>3995</v>
      </c>
      <c r="D8" s="16">
        <f t="shared" si="0"/>
        <v>1.0508135168961201</v>
      </c>
    </row>
    <row r="9" spans="1:4" ht="15.75" customHeight="1">
      <c r="A9" s="150" t="s">
        <v>491</v>
      </c>
      <c r="B9" s="151">
        <v>2402</v>
      </c>
      <c r="C9" s="151">
        <v>2226</v>
      </c>
      <c r="D9" s="16">
        <f t="shared" si="0"/>
        <v>1.0790655884995508</v>
      </c>
    </row>
    <row r="10" spans="1:7" ht="15.75" customHeight="1">
      <c r="A10" s="150" t="s">
        <v>492</v>
      </c>
      <c r="B10" s="151">
        <v>5145</v>
      </c>
      <c r="C10" s="151">
        <v>3855</v>
      </c>
      <c r="D10" s="16">
        <f t="shared" si="0"/>
        <v>1.3346303501945525</v>
      </c>
      <c r="G10" s="152"/>
    </row>
    <row r="11" spans="1:4" s="142" customFormat="1" ht="15.75" customHeight="1">
      <c r="A11" s="149" t="s">
        <v>471</v>
      </c>
      <c r="B11" s="153">
        <v>5966</v>
      </c>
      <c r="C11" s="153">
        <v>6865</v>
      </c>
      <c r="D11" s="16">
        <f t="shared" si="0"/>
        <v>0.8690458849235251</v>
      </c>
    </row>
    <row r="12" spans="1:4" ht="15.75" customHeight="1">
      <c r="A12" s="150" t="s">
        <v>493</v>
      </c>
      <c r="B12" s="151">
        <v>1683</v>
      </c>
      <c r="C12" s="151">
        <v>1726</v>
      </c>
      <c r="D12" s="16">
        <f t="shared" si="0"/>
        <v>0.9750869061413673</v>
      </c>
    </row>
    <row r="13" spans="1:4" ht="15.75" customHeight="1">
      <c r="A13" s="150" t="s">
        <v>494</v>
      </c>
      <c r="B13" s="151"/>
      <c r="C13" s="151"/>
      <c r="D13" s="154"/>
    </row>
    <row r="14" spans="1:4" ht="15.75" customHeight="1">
      <c r="A14" s="150" t="s">
        <v>495</v>
      </c>
      <c r="B14" s="151"/>
      <c r="C14" s="151"/>
      <c r="D14" s="154"/>
    </row>
    <row r="15" spans="1:4" ht="15.75" customHeight="1">
      <c r="A15" s="150" t="s">
        <v>496</v>
      </c>
      <c r="B15" s="151"/>
      <c r="C15" s="151"/>
      <c r="D15" s="154"/>
    </row>
    <row r="16" spans="1:4" ht="15.75" customHeight="1">
      <c r="A16" s="150" t="s">
        <v>497</v>
      </c>
      <c r="B16" s="151">
        <v>2938</v>
      </c>
      <c r="C16" s="151">
        <v>3050</v>
      </c>
      <c r="D16" s="16">
        <f aca="true" t="shared" si="1" ref="D16:D21">B16/C16</f>
        <v>0.9632786885245902</v>
      </c>
    </row>
    <row r="17" spans="1:4" ht="15.75" customHeight="1">
      <c r="A17" s="150" t="s">
        <v>498</v>
      </c>
      <c r="B17" s="151"/>
      <c r="C17" s="151"/>
      <c r="D17" s="154"/>
    </row>
    <row r="18" spans="1:4" ht="15.75" customHeight="1">
      <c r="A18" s="150" t="s">
        <v>499</v>
      </c>
      <c r="B18" s="151"/>
      <c r="C18" s="151"/>
      <c r="D18" s="154"/>
    </row>
    <row r="19" spans="1:4" ht="15.75" customHeight="1">
      <c r="A19" s="150" t="s">
        <v>500</v>
      </c>
      <c r="B19" s="151">
        <v>220</v>
      </c>
      <c r="C19" s="151">
        <v>245</v>
      </c>
      <c r="D19" s="16">
        <f t="shared" si="1"/>
        <v>0.8979591836734694</v>
      </c>
    </row>
    <row r="20" spans="1:4" ht="15.75" customHeight="1">
      <c r="A20" s="150" t="s">
        <v>501</v>
      </c>
      <c r="B20" s="151"/>
      <c r="C20" s="151"/>
      <c r="D20" s="154"/>
    </row>
    <row r="21" spans="1:4" ht="15.75" customHeight="1">
      <c r="A21" s="150" t="s">
        <v>502</v>
      </c>
      <c r="B21" s="151">
        <v>1125</v>
      </c>
      <c r="C21" s="151">
        <v>1844</v>
      </c>
      <c r="D21" s="16">
        <f t="shared" si="1"/>
        <v>0.6100867678958786</v>
      </c>
    </row>
    <row r="22" spans="1:4" s="142" customFormat="1" ht="15.75" customHeight="1">
      <c r="A22" s="149" t="s">
        <v>472</v>
      </c>
      <c r="B22" s="153"/>
      <c r="C22" s="153"/>
      <c r="D22" s="155"/>
    </row>
    <row r="23" spans="1:4" ht="15.75" customHeight="1">
      <c r="A23" s="150" t="s">
        <v>503</v>
      </c>
      <c r="B23" s="151"/>
      <c r="C23" s="151"/>
      <c r="D23" s="154"/>
    </row>
    <row r="24" spans="1:4" ht="15.75" customHeight="1">
      <c r="A24" s="150" t="s">
        <v>504</v>
      </c>
      <c r="B24" s="151"/>
      <c r="C24" s="151"/>
      <c r="D24" s="154"/>
    </row>
    <row r="25" spans="1:4" ht="15.75" customHeight="1">
      <c r="A25" s="150" t="s">
        <v>505</v>
      </c>
      <c r="B25" s="151"/>
      <c r="C25" s="151"/>
      <c r="D25" s="154"/>
    </row>
    <row r="26" spans="1:4" ht="15.75" customHeight="1">
      <c r="A26" s="150" t="s">
        <v>506</v>
      </c>
      <c r="B26" s="151"/>
      <c r="C26" s="151"/>
      <c r="D26" s="154"/>
    </row>
    <row r="27" spans="1:4" ht="15.75" customHeight="1">
      <c r="A27" s="150" t="s">
        <v>507</v>
      </c>
      <c r="B27" s="151"/>
      <c r="C27" s="151"/>
      <c r="D27" s="154"/>
    </row>
    <row r="28" spans="1:4" ht="15.75" customHeight="1">
      <c r="A28" s="150" t="s">
        <v>508</v>
      </c>
      <c r="B28" s="151"/>
      <c r="C28" s="151"/>
      <c r="D28" s="154"/>
    </row>
    <row r="29" spans="1:4" ht="15.75" customHeight="1">
      <c r="A29" s="150" t="s">
        <v>509</v>
      </c>
      <c r="B29" s="151"/>
      <c r="C29" s="151"/>
      <c r="D29" s="154"/>
    </row>
    <row r="30" spans="1:4" s="142" customFormat="1" ht="15.75" customHeight="1">
      <c r="A30" s="149" t="s">
        <v>473</v>
      </c>
      <c r="B30" s="153"/>
      <c r="C30" s="153"/>
      <c r="D30" s="155"/>
    </row>
    <row r="31" spans="1:4" ht="15.75" customHeight="1">
      <c r="A31" s="150" t="s">
        <v>503</v>
      </c>
      <c r="B31" s="151"/>
      <c r="C31" s="151"/>
      <c r="D31" s="154"/>
    </row>
    <row r="32" spans="1:4" ht="15.75" customHeight="1">
      <c r="A32" s="150" t="s">
        <v>504</v>
      </c>
      <c r="B32" s="151"/>
      <c r="C32" s="151"/>
      <c r="D32" s="154"/>
    </row>
    <row r="33" spans="1:4" ht="15.75" customHeight="1">
      <c r="A33" s="150" t="s">
        <v>505</v>
      </c>
      <c r="B33" s="151"/>
      <c r="C33" s="151"/>
      <c r="D33" s="154"/>
    </row>
    <row r="34" spans="1:4" ht="15.75" customHeight="1">
      <c r="A34" s="150" t="s">
        <v>507</v>
      </c>
      <c r="B34" s="151"/>
      <c r="C34" s="151"/>
      <c r="D34" s="154"/>
    </row>
    <row r="35" spans="1:4" ht="15.75" customHeight="1">
      <c r="A35" s="150" t="s">
        <v>508</v>
      </c>
      <c r="B35" s="151"/>
      <c r="C35" s="151"/>
      <c r="D35" s="154"/>
    </row>
    <row r="36" spans="1:4" ht="15.75" customHeight="1">
      <c r="A36" s="150" t="s">
        <v>509</v>
      </c>
      <c r="B36" s="151"/>
      <c r="C36" s="151"/>
      <c r="D36" s="154"/>
    </row>
    <row r="37" spans="1:4" s="142" customFormat="1" ht="15.75" customHeight="1">
      <c r="A37" s="149" t="s">
        <v>474</v>
      </c>
      <c r="B37" s="153">
        <v>73431</v>
      </c>
      <c r="C37" s="153">
        <v>70288</v>
      </c>
      <c r="D37" s="16">
        <f aca="true" t="shared" si="2" ref="D37:D40">B37/C37</f>
        <v>1.0447160254951058</v>
      </c>
    </row>
    <row r="38" spans="1:4" ht="15.75" customHeight="1">
      <c r="A38" s="150" t="s">
        <v>510</v>
      </c>
      <c r="B38" s="151">
        <v>61357</v>
      </c>
      <c r="C38" s="151">
        <v>59742</v>
      </c>
      <c r="D38" s="16">
        <f t="shared" si="2"/>
        <v>1.0270329081718055</v>
      </c>
    </row>
    <row r="39" spans="1:4" ht="15.75" customHeight="1">
      <c r="A39" s="150" t="s">
        <v>511</v>
      </c>
      <c r="B39" s="151">
        <v>12074</v>
      </c>
      <c r="C39" s="151">
        <v>10546</v>
      </c>
      <c r="D39" s="16">
        <f t="shared" si="2"/>
        <v>1.144889057462545</v>
      </c>
    </row>
    <row r="40" spans="1:4" ht="15.75" customHeight="1">
      <c r="A40" s="150" t="s">
        <v>512</v>
      </c>
      <c r="B40" s="151"/>
      <c r="C40" s="151"/>
      <c r="D40" s="16" t="e">
        <f t="shared" si="2"/>
        <v>#DIV/0!</v>
      </c>
    </row>
    <row r="41" spans="1:4" s="142" customFormat="1" ht="15.75" customHeight="1">
      <c r="A41" s="149" t="s">
        <v>475</v>
      </c>
      <c r="B41" s="153"/>
      <c r="C41" s="153"/>
      <c r="D41" s="155"/>
    </row>
    <row r="42" spans="1:4" ht="15.75" customHeight="1">
      <c r="A42" s="150" t="s">
        <v>513</v>
      </c>
      <c r="B42" s="151"/>
      <c r="C42" s="151"/>
      <c r="D42" s="154"/>
    </row>
    <row r="43" spans="1:4" ht="15.75" customHeight="1">
      <c r="A43" s="150" t="s">
        <v>514</v>
      </c>
      <c r="B43" s="151"/>
      <c r="C43" s="151"/>
      <c r="D43" s="154"/>
    </row>
    <row r="44" spans="1:4" s="142" customFormat="1" ht="15.75" customHeight="1">
      <c r="A44" s="149" t="s">
        <v>476</v>
      </c>
      <c r="B44" s="153"/>
      <c r="C44" s="153"/>
      <c r="D44" s="155"/>
    </row>
    <row r="45" spans="1:4" ht="15.75" customHeight="1">
      <c r="A45" s="150" t="s">
        <v>515</v>
      </c>
      <c r="B45" s="151"/>
      <c r="C45" s="151"/>
      <c r="D45" s="154"/>
    </row>
    <row r="46" spans="1:4" ht="15.75" customHeight="1">
      <c r="A46" s="150" t="s">
        <v>516</v>
      </c>
      <c r="B46" s="151"/>
      <c r="C46" s="151"/>
      <c r="D46" s="154"/>
    </row>
    <row r="47" spans="1:4" ht="15.75" customHeight="1">
      <c r="A47" s="150" t="s">
        <v>517</v>
      </c>
      <c r="B47" s="151"/>
      <c r="C47" s="151"/>
      <c r="D47" s="154"/>
    </row>
    <row r="48" spans="1:4" s="142" customFormat="1" ht="15.75" customHeight="1">
      <c r="A48" s="149" t="s">
        <v>477</v>
      </c>
      <c r="B48" s="153"/>
      <c r="C48" s="153"/>
      <c r="D48" s="155"/>
    </row>
    <row r="49" spans="1:4" ht="15.75" customHeight="1">
      <c r="A49" s="150" t="s">
        <v>518</v>
      </c>
      <c r="B49" s="151"/>
      <c r="C49" s="151"/>
      <c r="D49" s="154"/>
    </row>
    <row r="50" spans="1:4" ht="15.75" customHeight="1">
      <c r="A50" s="150" t="s">
        <v>519</v>
      </c>
      <c r="B50" s="151"/>
      <c r="C50" s="151"/>
      <c r="D50" s="154"/>
    </row>
    <row r="51" spans="1:4" s="142" customFormat="1" ht="15.75" customHeight="1">
      <c r="A51" s="149" t="s">
        <v>478</v>
      </c>
      <c r="B51" s="153">
        <v>11192</v>
      </c>
      <c r="C51" s="153">
        <v>3408</v>
      </c>
      <c r="D51" s="16">
        <f aca="true" t="shared" si="3" ref="D51:D56">B51/C51</f>
        <v>3.284037558685446</v>
      </c>
    </row>
    <row r="52" spans="1:4" ht="15.75" customHeight="1">
      <c r="A52" s="150" t="s">
        <v>520</v>
      </c>
      <c r="B52" s="151">
        <v>56</v>
      </c>
      <c r="C52" s="151">
        <v>85</v>
      </c>
      <c r="D52" s="16">
        <f t="shared" si="3"/>
        <v>0.6588235294117647</v>
      </c>
    </row>
    <row r="53" spans="1:4" ht="15.75" customHeight="1">
      <c r="A53" s="150" t="s">
        <v>521</v>
      </c>
      <c r="B53" s="151"/>
      <c r="C53" s="151"/>
      <c r="D53" s="154"/>
    </row>
    <row r="54" spans="1:4" ht="15.75" customHeight="1">
      <c r="A54" s="150" t="s">
        <v>522</v>
      </c>
      <c r="B54" s="151"/>
      <c r="C54" s="151"/>
      <c r="D54" s="154"/>
    </row>
    <row r="55" spans="1:4" ht="15.75" customHeight="1">
      <c r="A55" s="150" t="s">
        <v>523</v>
      </c>
      <c r="B55" s="151">
        <v>8067</v>
      </c>
      <c r="C55" s="151">
        <v>415</v>
      </c>
      <c r="D55" s="16">
        <f t="shared" si="3"/>
        <v>19.43855421686747</v>
      </c>
    </row>
    <row r="56" spans="1:4" ht="15.75" customHeight="1">
      <c r="A56" s="150" t="s">
        <v>524</v>
      </c>
      <c r="B56" s="151">
        <v>3069</v>
      </c>
      <c r="C56" s="151">
        <v>2908</v>
      </c>
      <c r="D56" s="16">
        <f t="shared" si="3"/>
        <v>1.0553645116918844</v>
      </c>
    </row>
    <row r="57" spans="1:4" s="142" customFormat="1" ht="15.75" customHeight="1">
      <c r="A57" s="149" t="s">
        <v>479</v>
      </c>
      <c r="B57" s="153">
        <v>3150</v>
      </c>
      <c r="C57" s="153"/>
      <c r="D57" s="155"/>
    </row>
    <row r="58" spans="1:4" ht="15.75" customHeight="1">
      <c r="A58" s="150" t="s">
        <v>525</v>
      </c>
      <c r="B58" s="151">
        <v>3150</v>
      </c>
      <c r="C58" s="151"/>
      <c r="D58" s="154"/>
    </row>
    <row r="59" spans="1:4" ht="15.75" customHeight="1">
      <c r="A59" s="150" t="s">
        <v>526</v>
      </c>
      <c r="B59" s="151"/>
      <c r="C59" s="151"/>
      <c r="D59" s="154"/>
    </row>
    <row r="60" spans="1:4" s="142" customFormat="1" ht="15.75" customHeight="1">
      <c r="A60" s="149" t="s">
        <v>480</v>
      </c>
      <c r="B60" s="153"/>
      <c r="C60" s="153"/>
      <c r="D60" s="155"/>
    </row>
    <row r="61" spans="1:4" ht="15.75" customHeight="1">
      <c r="A61" s="150" t="s">
        <v>527</v>
      </c>
      <c r="B61" s="151"/>
      <c r="C61" s="151"/>
      <c r="D61" s="154"/>
    </row>
    <row r="62" spans="1:4" ht="15.75" customHeight="1">
      <c r="A62" s="150" t="s">
        <v>528</v>
      </c>
      <c r="B62" s="151"/>
      <c r="C62" s="151"/>
      <c r="D62" s="154"/>
    </row>
    <row r="63" spans="1:4" ht="15.75" customHeight="1">
      <c r="A63" s="150" t="s">
        <v>529</v>
      </c>
      <c r="B63" s="151"/>
      <c r="C63" s="151"/>
      <c r="D63" s="154"/>
    </row>
    <row r="64" spans="1:4" ht="15.75" customHeight="1">
      <c r="A64" s="150" t="s">
        <v>530</v>
      </c>
      <c r="B64" s="151"/>
      <c r="C64" s="151"/>
      <c r="D64" s="154"/>
    </row>
    <row r="65" spans="1:4" s="142" customFormat="1" ht="15.75" customHeight="1">
      <c r="A65" s="149" t="s">
        <v>481</v>
      </c>
      <c r="B65" s="153"/>
      <c r="C65" s="153"/>
      <c r="D65" s="155"/>
    </row>
    <row r="66" spans="1:4" ht="15.75" customHeight="1">
      <c r="A66" s="150" t="s">
        <v>531</v>
      </c>
      <c r="B66" s="151"/>
      <c r="C66" s="151"/>
      <c r="D66" s="154"/>
    </row>
    <row r="67" spans="1:4" ht="15.75" customHeight="1">
      <c r="A67" s="150" t="s">
        <v>532</v>
      </c>
      <c r="B67" s="151"/>
      <c r="C67" s="151"/>
      <c r="D67" s="154"/>
    </row>
    <row r="68" spans="1:4" s="142" customFormat="1" ht="15.75" customHeight="1">
      <c r="A68" s="149" t="s">
        <v>482</v>
      </c>
      <c r="B68" s="153"/>
      <c r="C68" s="153"/>
      <c r="D68" s="155"/>
    </row>
    <row r="69" spans="1:4" ht="15.75" customHeight="1">
      <c r="A69" s="150" t="s">
        <v>533</v>
      </c>
      <c r="B69" s="151"/>
      <c r="C69" s="151"/>
      <c r="D69" s="154"/>
    </row>
    <row r="70" spans="1:4" ht="15.75" customHeight="1">
      <c r="A70" s="150" t="s">
        <v>534</v>
      </c>
      <c r="B70" s="151"/>
      <c r="C70" s="151"/>
      <c r="D70" s="154"/>
    </row>
    <row r="71" spans="1:4" ht="15.75" customHeight="1">
      <c r="A71" s="150" t="s">
        <v>535</v>
      </c>
      <c r="B71" s="151"/>
      <c r="C71" s="151"/>
      <c r="D71" s="154"/>
    </row>
    <row r="72" spans="1:4" ht="15.75" customHeight="1">
      <c r="A72" s="150" t="s">
        <v>536</v>
      </c>
      <c r="B72" s="151"/>
      <c r="C72" s="151"/>
      <c r="D72" s="154"/>
    </row>
    <row r="73" spans="1:4" s="142" customFormat="1" ht="15.75" customHeight="1">
      <c r="A73" s="149" t="s">
        <v>483</v>
      </c>
      <c r="B73" s="153"/>
      <c r="C73" s="153"/>
      <c r="D73" s="155"/>
    </row>
    <row r="74" spans="1:4" ht="15.75" customHeight="1">
      <c r="A74" s="150" t="s">
        <v>537</v>
      </c>
      <c r="B74" s="151"/>
      <c r="C74" s="151"/>
      <c r="D74" s="154"/>
    </row>
    <row r="75" spans="1:4" ht="15.75" customHeight="1">
      <c r="A75" s="150" t="s">
        <v>538</v>
      </c>
      <c r="B75" s="151"/>
      <c r="C75" s="151"/>
      <c r="D75" s="154"/>
    </row>
    <row r="76" spans="1:4" s="142" customFormat="1" ht="15.75" customHeight="1">
      <c r="A76" s="149" t="s">
        <v>484</v>
      </c>
      <c r="B76" s="153"/>
      <c r="C76" s="153">
        <v>4</v>
      </c>
      <c r="D76" s="16"/>
    </row>
    <row r="77" spans="1:4" ht="15.75" customHeight="1">
      <c r="A77" s="150" t="s">
        <v>539</v>
      </c>
      <c r="B77" s="151"/>
      <c r="C77" s="151"/>
      <c r="D77" s="154"/>
    </row>
    <row r="78" spans="1:4" ht="15.75" customHeight="1">
      <c r="A78" s="150" t="s">
        <v>540</v>
      </c>
      <c r="B78" s="151"/>
      <c r="C78" s="151"/>
      <c r="D78" s="154"/>
    </row>
    <row r="79" spans="1:4" ht="15.75" customHeight="1">
      <c r="A79" s="150" t="s">
        <v>541</v>
      </c>
      <c r="B79" s="151"/>
      <c r="C79" s="151"/>
      <c r="D79" s="154"/>
    </row>
    <row r="80" spans="1:4" ht="17.25" customHeight="1">
      <c r="A80" s="150" t="s">
        <v>542</v>
      </c>
      <c r="B80" s="151"/>
      <c r="C80" s="151">
        <v>4</v>
      </c>
      <c r="D80" s="154"/>
    </row>
    <row r="81" spans="1:4" ht="24" customHeight="1">
      <c r="A81" s="156" t="s">
        <v>485</v>
      </c>
      <c r="B81" s="157"/>
      <c r="C81" s="157"/>
      <c r="D81" s="157"/>
    </row>
  </sheetData>
  <sheetProtection/>
  <mergeCells count="1">
    <mergeCell ref="A2:D2"/>
  </mergeCells>
  <printOptions/>
  <pageMargins left="0.71" right="0.71" top="0.75" bottom="0.75" header="0.31" footer="0.31"/>
  <pageSetup fitToHeight="0" fitToWidth="1" orientation="portrait" paperSize="9" scale="93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2"/>
    <pageSetUpPr fitToPage="1"/>
  </sheetPr>
  <dimension ref="A1:B64"/>
  <sheetViews>
    <sheetView zoomScaleSheetLayoutView="100" workbookViewId="0" topLeftCell="A1">
      <selection activeCell="C56" sqref="C56"/>
    </sheetView>
  </sheetViews>
  <sheetFormatPr defaultColWidth="9.00390625" defaultRowHeight="14.25"/>
  <cols>
    <col min="1" max="1" width="64.25390625" style="62" customWidth="1"/>
    <col min="2" max="2" width="22.875" style="62" customWidth="1"/>
    <col min="3" max="16384" width="9.00390625" style="62" customWidth="1"/>
  </cols>
  <sheetData>
    <row r="1" ht="14.25">
      <c r="A1" s="63" t="s">
        <v>543</v>
      </c>
    </row>
    <row r="2" spans="1:2" ht="28.5" customHeight="1">
      <c r="A2" s="126" t="s">
        <v>544</v>
      </c>
      <c r="B2" s="126"/>
    </row>
    <row r="3" spans="1:2" ht="14.25">
      <c r="A3" s="135"/>
      <c r="B3" s="94" t="s">
        <v>545</v>
      </c>
    </row>
    <row r="4" spans="1:2" ht="19.5" customHeight="1">
      <c r="A4" s="136" t="s">
        <v>546</v>
      </c>
      <c r="B4" s="78" t="s">
        <v>547</v>
      </c>
    </row>
    <row r="5" spans="1:2" ht="16.5" customHeight="1">
      <c r="A5" s="137" t="s">
        <v>548</v>
      </c>
      <c r="B5" s="138"/>
    </row>
    <row r="6" spans="1:2" ht="16.5" customHeight="1">
      <c r="A6" s="139" t="s">
        <v>549</v>
      </c>
      <c r="B6" s="138"/>
    </row>
    <row r="7" spans="1:2" ht="16.5" customHeight="1">
      <c r="A7" s="139" t="s">
        <v>550</v>
      </c>
      <c r="B7" s="138"/>
    </row>
    <row r="8" spans="1:2" ht="16.5" customHeight="1">
      <c r="A8" s="139" t="s">
        <v>551</v>
      </c>
      <c r="B8" s="138"/>
    </row>
    <row r="9" spans="1:2" ht="16.5" customHeight="1">
      <c r="A9" s="137" t="s">
        <v>552</v>
      </c>
      <c r="B9" s="138"/>
    </row>
    <row r="10" spans="1:2" ht="16.5" customHeight="1">
      <c r="A10" s="139" t="s">
        <v>553</v>
      </c>
      <c r="B10" s="138"/>
    </row>
    <row r="11" spans="1:2" ht="16.5" customHeight="1">
      <c r="A11" s="139" t="s">
        <v>554</v>
      </c>
      <c r="B11" s="138"/>
    </row>
    <row r="12" spans="1:2" ht="16.5" customHeight="1">
      <c r="A12" s="139" t="s">
        <v>555</v>
      </c>
      <c r="B12" s="138"/>
    </row>
    <row r="13" spans="1:2" ht="16.5" customHeight="1">
      <c r="A13" s="139" t="s">
        <v>556</v>
      </c>
      <c r="B13" s="138"/>
    </row>
    <row r="14" spans="1:2" ht="16.5" customHeight="1">
      <c r="A14" s="139" t="s">
        <v>557</v>
      </c>
      <c r="B14" s="138"/>
    </row>
    <row r="15" spans="1:2" ht="16.5" customHeight="1">
      <c r="A15" s="139" t="s">
        <v>558</v>
      </c>
      <c r="B15" s="138"/>
    </row>
    <row r="16" spans="1:2" ht="16.5" customHeight="1">
      <c r="A16" s="139" t="s">
        <v>559</v>
      </c>
      <c r="B16" s="138"/>
    </row>
    <row r="17" spans="1:2" ht="16.5" customHeight="1">
      <c r="A17" s="139" t="s">
        <v>560</v>
      </c>
      <c r="B17" s="138"/>
    </row>
    <row r="18" spans="1:2" ht="16.5" customHeight="1">
      <c r="A18" s="139" t="s">
        <v>561</v>
      </c>
      <c r="B18" s="138"/>
    </row>
    <row r="19" spans="1:2" ht="16.5" customHeight="1">
      <c r="A19" s="140" t="s">
        <v>562</v>
      </c>
      <c r="B19" s="138"/>
    </row>
    <row r="20" spans="1:2" ht="16.5" customHeight="1">
      <c r="A20" s="139" t="s">
        <v>563</v>
      </c>
      <c r="B20" s="138"/>
    </row>
    <row r="21" spans="1:2" ht="16.5" customHeight="1">
      <c r="A21" s="139" t="s">
        <v>564</v>
      </c>
      <c r="B21" s="138"/>
    </row>
    <row r="22" spans="1:2" ht="16.5" customHeight="1">
      <c r="A22" s="139" t="s">
        <v>565</v>
      </c>
      <c r="B22" s="138"/>
    </row>
    <row r="23" spans="1:2" ht="16.5" customHeight="1">
      <c r="A23" s="139" t="s">
        <v>566</v>
      </c>
      <c r="B23" s="138"/>
    </row>
    <row r="24" spans="1:2" ht="16.5" customHeight="1">
      <c r="A24" s="139" t="s">
        <v>567</v>
      </c>
      <c r="B24" s="138"/>
    </row>
    <row r="25" spans="1:2" ht="16.5" customHeight="1">
      <c r="A25" s="137" t="s">
        <v>568</v>
      </c>
      <c r="B25" s="138"/>
    </row>
    <row r="26" spans="1:2" ht="16.5" customHeight="1">
      <c r="A26" s="139" t="s">
        <v>569</v>
      </c>
      <c r="B26" s="138"/>
    </row>
    <row r="27" spans="1:2" ht="16.5" customHeight="1">
      <c r="A27" s="139" t="s">
        <v>570</v>
      </c>
      <c r="B27" s="138"/>
    </row>
    <row r="28" spans="1:2" ht="16.5" customHeight="1">
      <c r="A28" s="139" t="s">
        <v>571</v>
      </c>
      <c r="B28" s="138"/>
    </row>
    <row r="29" spans="1:2" ht="16.5" customHeight="1">
      <c r="A29" s="139" t="s">
        <v>570</v>
      </c>
      <c r="B29" s="138"/>
    </row>
    <row r="30" spans="1:2" ht="16.5" customHeight="1">
      <c r="A30" s="139" t="s">
        <v>572</v>
      </c>
      <c r="B30" s="138"/>
    </row>
    <row r="31" spans="1:2" ht="16.5" customHeight="1">
      <c r="A31" s="139" t="s">
        <v>570</v>
      </c>
      <c r="B31" s="138"/>
    </row>
    <row r="32" spans="1:2" ht="16.5" customHeight="1">
      <c r="A32" s="139" t="s">
        <v>573</v>
      </c>
      <c r="B32" s="138"/>
    </row>
    <row r="33" spans="1:2" ht="16.5" customHeight="1">
      <c r="A33" s="139" t="s">
        <v>570</v>
      </c>
      <c r="B33" s="138"/>
    </row>
    <row r="34" spans="1:2" ht="16.5" customHeight="1">
      <c r="A34" s="139" t="s">
        <v>574</v>
      </c>
      <c r="B34" s="138"/>
    </row>
    <row r="35" spans="1:2" ht="16.5" customHeight="1">
      <c r="A35" s="139" t="s">
        <v>570</v>
      </c>
      <c r="B35" s="138"/>
    </row>
    <row r="36" spans="1:2" ht="16.5" customHeight="1">
      <c r="A36" s="139" t="s">
        <v>575</v>
      </c>
      <c r="B36" s="138"/>
    </row>
    <row r="37" spans="1:2" ht="16.5" customHeight="1">
      <c r="A37" s="139" t="s">
        <v>570</v>
      </c>
      <c r="B37" s="138"/>
    </row>
    <row r="38" spans="1:2" ht="16.5" customHeight="1">
      <c r="A38" s="139" t="s">
        <v>576</v>
      </c>
      <c r="B38" s="138"/>
    </row>
    <row r="39" spans="1:2" ht="16.5" customHeight="1">
      <c r="A39" s="139" t="s">
        <v>570</v>
      </c>
      <c r="B39" s="138"/>
    </row>
    <row r="40" spans="1:2" ht="16.5" customHeight="1">
      <c r="A40" s="139" t="s">
        <v>577</v>
      </c>
      <c r="B40" s="138"/>
    </row>
    <row r="41" spans="1:2" ht="16.5" customHeight="1">
      <c r="A41" s="139" t="s">
        <v>570</v>
      </c>
      <c r="B41" s="138"/>
    </row>
    <row r="42" spans="1:2" ht="16.5" customHeight="1">
      <c r="A42" s="139" t="s">
        <v>578</v>
      </c>
      <c r="B42" s="138"/>
    </row>
    <row r="43" spans="1:2" ht="16.5" customHeight="1">
      <c r="A43" s="139" t="s">
        <v>570</v>
      </c>
      <c r="B43" s="138"/>
    </row>
    <row r="44" spans="1:2" ht="16.5" customHeight="1">
      <c r="A44" s="139" t="s">
        <v>579</v>
      </c>
      <c r="B44" s="138"/>
    </row>
    <row r="45" spans="1:2" ht="16.5" customHeight="1">
      <c r="A45" s="139" t="s">
        <v>570</v>
      </c>
      <c r="B45" s="138"/>
    </row>
    <row r="46" spans="1:2" ht="16.5" customHeight="1">
      <c r="A46" s="139" t="s">
        <v>580</v>
      </c>
      <c r="B46" s="138"/>
    </row>
    <row r="47" spans="1:2" ht="16.5" customHeight="1">
      <c r="A47" s="139" t="s">
        <v>570</v>
      </c>
      <c r="B47" s="138"/>
    </row>
    <row r="48" spans="1:2" ht="16.5" customHeight="1">
      <c r="A48" s="139" t="s">
        <v>581</v>
      </c>
      <c r="B48" s="138"/>
    </row>
    <row r="49" spans="1:2" ht="16.5" customHeight="1">
      <c r="A49" s="139" t="s">
        <v>570</v>
      </c>
      <c r="B49" s="138"/>
    </row>
    <row r="50" spans="1:2" ht="16.5" customHeight="1">
      <c r="A50" s="139" t="s">
        <v>582</v>
      </c>
      <c r="B50" s="138"/>
    </row>
    <row r="51" spans="1:2" ht="16.5" customHeight="1">
      <c r="A51" s="139" t="s">
        <v>570</v>
      </c>
      <c r="B51" s="138"/>
    </row>
    <row r="52" spans="1:2" ht="16.5" customHeight="1">
      <c r="A52" s="139" t="s">
        <v>583</v>
      </c>
      <c r="B52" s="138"/>
    </row>
    <row r="53" spans="1:2" ht="16.5" customHeight="1">
      <c r="A53" s="139" t="s">
        <v>570</v>
      </c>
      <c r="B53" s="138"/>
    </row>
    <row r="54" spans="1:2" ht="16.5" customHeight="1">
      <c r="A54" s="139" t="s">
        <v>584</v>
      </c>
      <c r="B54" s="138"/>
    </row>
    <row r="55" spans="1:2" ht="16.5" customHeight="1">
      <c r="A55" s="139" t="s">
        <v>570</v>
      </c>
      <c r="B55" s="138"/>
    </row>
    <row r="56" spans="1:2" ht="16.5" customHeight="1">
      <c r="A56" s="139" t="s">
        <v>585</v>
      </c>
      <c r="B56" s="138"/>
    </row>
    <row r="57" spans="1:2" ht="16.5" customHeight="1">
      <c r="A57" s="139" t="s">
        <v>570</v>
      </c>
      <c r="B57" s="138"/>
    </row>
    <row r="58" spans="1:2" ht="16.5" customHeight="1">
      <c r="A58" s="139" t="s">
        <v>586</v>
      </c>
      <c r="B58" s="138"/>
    </row>
    <row r="59" spans="1:2" ht="16.5" customHeight="1">
      <c r="A59" s="139" t="s">
        <v>570</v>
      </c>
      <c r="B59" s="138"/>
    </row>
    <row r="60" spans="1:2" ht="16.5" customHeight="1">
      <c r="A60" s="139" t="s">
        <v>587</v>
      </c>
      <c r="B60" s="138"/>
    </row>
    <row r="61" spans="1:2" ht="16.5" customHeight="1">
      <c r="A61" s="139" t="s">
        <v>570</v>
      </c>
      <c r="B61" s="138"/>
    </row>
    <row r="62" spans="1:2" ht="16.5" customHeight="1">
      <c r="A62" s="139" t="s">
        <v>588</v>
      </c>
      <c r="B62" s="138"/>
    </row>
    <row r="63" spans="1:2" ht="18.75" customHeight="1">
      <c r="A63" s="77" t="s">
        <v>589</v>
      </c>
      <c r="B63" s="77"/>
    </row>
    <row r="64" spans="1:2" ht="53.25" customHeight="1">
      <c r="A64" s="141" t="s">
        <v>590</v>
      </c>
      <c r="B64" s="141"/>
    </row>
  </sheetData>
  <sheetProtection/>
  <mergeCells count="2">
    <mergeCell ref="A2:B2"/>
    <mergeCell ref="A64:B64"/>
  </mergeCells>
  <printOptions/>
  <pageMargins left="0.71" right="0.71" top="0.75" bottom="0.75" header="0.31" footer="0.31"/>
  <pageSetup fitToHeight="0" fitToWidth="1" orientation="portrait" paperSize="9" scale="94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2"/>
    <pageSetUpPr fitToPage="1"/>
  </sheetPr>
  <dimension ref="A1:IV10"/>
  <sheetViews>
    <sheetView showZeros="0" zoomScaleSheetLayoutView="100" workbookViewId="0" topLeftCell="A1">
      <selection activeCell="A10" sqref="A10:E10"/>
    </sheetView>
  </sheetViews>
  <sheetFormatPr defaultColWidth="9.00390625" defaultRowHeight="14.25"/>
  <cols>
    <col min="1" max="1" width="19.875" style="125" customWidth="1"/>
    <col min="2" max="2" width="17.25390625" style="125" customWidth="1"/>
    <col min="3" max="3" width="14.125" style="125" customWidth="1"/>
    <col min="4" max="4" width="17.375" style="125" customWidth="1"/>
    <col min="5" max="5" width="15.00390625" style="125" customWidth="1"/>
    <col min="6" max="16384" width="9.00390625" style="125" customWidth="1"/>
  </cols>
  <sheetData>
    <row r="1" spans="1:256" ht="14.25">
      <c r="A1" s="63" t="s">
        <v>591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63"/>
      <c r="AO1" s="63"/>
      <c r="AP1" s="63"/>
      <c r="AQ1" s="63"/>
      <c r="AR1" s="63"/>
      <c r="AS1" s="63"/>
      <c r="AT1" s="63"/>
      <c r="AU1" s="63"/>
      <c r="AV1" s="63"/>
      <c r="AW1" s="63"/>
      <c r="AX1" s="63"/>
      <c r="AY1" s="63"/>
      <c r="AZ1" s="63"/>
      <c r="BA1" s="63"/>
      <c r="BB1" s="63"/>
      <c r="BC1" s="63"/>
      <c r="BD1" s="63"/>
      <c r="BE1" s="63"/>
      <c r="BF1" s="63"/>
      <c r="BG1" s="63"/>
      <c r="BH1" s="63"/>
      <c r="BI1" s="63"/>
      <c r="BJ1" s="63"/>
      <c r="BK1" s="63"/>
      <c r="BL1" s="63"/>
      <c r="BM1" s="63"/>
      <c r="BN1" s="63"/>
      <c r="BO1" s="63"/>
      <c r="BP1" s="63"/>
      <c r="BQ1" s="63"/>
      <c r="BR1" s="63"/>
      <c r="BS1" s="63"/>
      <c r="BT1" s="63"/>
      <c r="BU1" s="63"/>
      <c r="BV1" s="63"/>
      <c r="BW1" s="63"/>
      <c r="BX1" s="63"/>
      <c r="BY1" s="63"/>
      <c r="BZ1" s="63"/>
      <c r="CA1" s="63"/>
      <c r="CB1" s="63"/>
      <c r="CC1" s="63"/>
      <c r="CD1" s="63"/>
      <c r="CE1" s="63"/>
      <c r="CF1" s="63"/>
      <c r="CG1" s="63"/>
      <c r="CH1" s="63"/>
      <c r="CI1" s="63"/>
      <c r="CJ1" s="63"/>
      <c r="CK1" s="63"/>
      <c r="CL1" s="63"/>
      <c r="CM1" s="63"/>
      <c r="CN1" s="63"/>
      <c r="CO1" s="63"/>
      <c r="CP1" s="63"/>
      <c r="CQ1" s="63"/>
      <c r="CR1" s="63"/>
      <c r="CS1" s="63"/>
      <c r="CT1" s="63"/>
      <c r="CU1" s="63"/>
      <c r="CV1" s="63"/>
      <c r="CW1" s="63"/>
      <c r="CX1" s="63"/>
      <c r="CY1" s="63"/>
      <c r="CZ1" s="63"/>
      <c r="DA1" s="63"/>
      <c r="DB1" s="63"/>
      <c r="DC1" s="63"/>
      <c r="DD1" s="63"/>
      <c r="DE1" s="63"/>
      <c r="DF1" s="63"/>
      <c r="DG1" s="63"/>
      <c r="DH1" s="63"/>
      <c r="DI1" s="63"/>
      <c r="DJ1" s="63"/>
      <c r="DK1" s="63"/>
      <c r="DL1" s="63"/>
      <c r="DM1" s="63"/>
      <c r="DN1" s="63"/>
      <c r="DO1" s="63"/>
      <c r="DP1" s="63"/>
      <c r="DQ1" s="63"/>
      <c r="DR1" s="63"/>
      <c r="DS1" s="63"/>
      <c r="DT1" s="63"/>
      <c r="DU1" s="63"/>
      <c r="DV1" s="63"/>
      <c r="DW1" s="63"/>
      <c r="DX1" s="63"/>
      <c r="DY1" s="63"/>
      <c r="DZ1" s="63"/>
      <c r="EA1" s="63"/>
      <c r="EB1" s="63"/>
      <c r="EC1" s="63"/>
      <c r="ED1" s="63"/>
      <c r="EE1" s="63"/>
      <c r="EF1" s="63"/>
      <c r="EG1" s="63"/>
      <c r="EH1" s="63"/>
      <c r="EI1" s="63"/>
      <c r="EJ1" s="63"/>
      <c r="EK1" s="63"/>
      <c r="EL1" s="63"/>
      <c r="EM1" s="63"/>
      <c r="EN1" s="63"/>
      <c r="EO1" s="63"/>
      <c r="EP1" s="63"/>
      <c r="EQ1" s="63"/>
      <c r="ER1" s="63"/>
      <c r="ES1" s="63"/>
      <c r="ET1" s="63"/>
      <c r="EU1" s="63"/>
      <c r="EV1" s="63"/>
      <c r="EW1" s="63"/>
      <c r="EX1" s="63"/>
      <c r="EY1" s="63"/>
      <c r="EZ1" s="63"/>
      <c r="FA1" s="63"/>
      <c r="FB1" s="63"/>
      <c r="FC1" s="63"/>
      <c r="FD1" s="63"/>
      <c r="FE1" s="63"/>
      <c r="FF1" s="63"/>
      <c r="FG1" s="63"/>
      <c r="FH1" s="63"/>
      <c r="FI1" s="63"/>
      <c r="FJ1" s="63"/>
      <c r="FK1" s="63"/>
      <c r="FL1" s="63"/>
      <c r="FM1" s="63"/>
      <c r="FN1" s="63"/>
      <c r="FO1" s="63"/>
      <c r="FP1" s="63"/>
      <c r="FQ1" s="63"/>
      <c r="FR1" s="63"/>
      <c r="FS1" s="63"/>
      <c r="FT1" s="63"/>
      <c r="FU1" s="63"/>
      <c r="FV1" s="63"/>
      <c r="FW1" s="63"/>
      <c r="FX1" s="63"/>
      <c r="FY1" s="63"/>
      <c r="FZ1" s="63"/>
      <c r="GA1" s="63"/>
      <c r="GB1" s="63"/>
      <c r="GC1" s="63"/>
      <c r="GD1" s="63"/>
      <c r="GE1" s="63"/>
      <c r="GF1" s="63"/>
      <c r="GG1" s="63"/>
      <c r="GH1" s="63"/>
      <c r="GI1" s="63"/>
      <c r="GJ1" s="63"/>
      <c r="GK1" s="63"/>
      <c r="GL1" s="63"/>
      <c r="GM1" s="63"/>
      <c r="GN1" s="63"/>
      <c r="GO1" s="63"/>
      <c r="GP1" s="63"/>
      <c r="GQ1" s="63"/>
      <c r="GR1" s="63"/>
      <c r="GS1" s="63"/>
      <c r="GT1" s="63"/>
      <c r="GU1" s="63"/>
      <c r="GV1" s="63"/>
      <c r="GW1" s="63"/>
      <c r="GX1" s="63"/>
      <c r="GY1" s="63"/>
      <c r="GZ1" s="63"/>
      <c r="HA1" s="63"/>
      <c r="HB1" s="63"/>
      <c r="HC1" s="63"/>
      <c r="HD1" s="63"/>
      <c r="HE1" s="63"/>
      <c r="HF1" s="63"/>
      <c r="HG1" s="63"/>
      <c r="HH1" s="63"/>
      <c r="HI1" s="63"/>
      <c r="HJ1" s="63"/>
      <c r="HK1" s="63"/>
      <c r="HL1" s="63"/>
      <c r="HM1" s="63"/>
      <c r="HN1" s="63"/>
      <c r="HO1" s="63"/>
      <c r="HP1" s="63"/>
      <c r="HQ1" s="63"/>
      <c r="HR1" s="63"/>
      <c r="HS1" s="63"/>
      <c r="HT1" s="63"/>
      <c r="HU1" s="63"/>
      <c r="HV1" s="63"/>
      <c r="HW1" s="63"/>
      <c r="HX1" s="63"/>
      <c r="HY1" s="63"/>
      <c r="HZ1" s="63"/>
      <c r="IA1" s="63"/>
      <c r="IB1" s="63"/>
      <c r="IC1" s="63"/>
      <c r="ID1" s="63"/>
      <c r="IE1" s="63"/>
      <c r="IF1" s="63"/>
      <c r="IG1" s="63"/>
      <c r="IH1" s="63"/>
      <c r="II1" s="63"/>
      <c r="IJ1" s="63"/>
      <c r="IK1" s="63"/>
      <c r="IL1" s="63"/>
      <c r="IM1" s="63"/>
      <c r="IN1" s="63"/>
      <c r="IO1" s="63"/>
      <c r="IP1" s="63"/>
      <c r="IQ1" s="63"/>
      <c r="IR1" s="63"/>
      <c r="IS1" s="63"/>
      <c r="IT1" s="63"/>
      <c r="IU1" s="63"/>
      <c r="IV1" s="63"/>
    </row>
    <row r="2" spans="1:5" ht="54.75" customHeight="1">
      <c r="A2" s="126" t="s">
        <v>592</v>
      </c>
      <c r="B2" s="126"/>
      <c r="C2" s="126"/>
      <c r="D2" s="126"/>
      <c r="E2" s="126"/>
    </row>
    <row r="3" spans="1:5" ht="21" customHeight="1">
      <c r="A3" s="127"/>
      <c r="B3" s="127"/>
      <c r="C3" s="127"/>
      <c r="D3" s="127"/>
      <c r="E3" s="128" t="s">
        <v>2</v>
      </c>
    </row>
    <row r="4" spans="1:5" ht="24" customHeight="1">
      <c r="A4" s="129" t="s">
        <v>593</v>
      </c>
      <c r="B4" s="129" t="s">
        <v>594</v>
      </c>
      <c r="C4" s="129" t="s">
        <v>595</v>
      </c>
      <c r="D4" s="129" t="s">
        <v>596</v>
      </c>
      <c r="E4" s="129" t="s">
        <v>597</v>
      </c>
    </row>
    <row r="5" spans="1:5" ht="24" customHeight="1">
      <c r="A5" s="130" t="s">
        <v>598</v>
      </c>
      <c r="B5" s="130"/>
      <c r="C5" s="131"/>
      <c r="D5" s="131"/>
      <c r="E5" s="131"/>
    </row>
    <row r="6" spans="1:5" ht="24" customHeight="1">
      <c r="A6" s="130" t="s">
        <v>599</v>
      </c>
      <c r="B6" s="130"/>
      <c r="C6" s="131"/>
      <c r="D6" s="131"/>
      <c r="E6" s="131"/>
    </row>
    <row r="7" spans="1:5" ht="24" customHeight="1">
      <c r="A7" s="130" t="s">
        <v>600</v>
      </c>
      <c r="B7" s="130"/>
      <c r="C7" s="131"/>
      <c r="D7" s="131"/>
      <c r="E7" s="131"/>
    </row>
    <row r="8" spans="1:5" ht="24" customHeight="1">
      <c r="A8" s="130" t="s">
        <v>601</v>
      </c>
      <c r="B8" s="130"/>
      <c r="C8" s="131"/>
      <c r="D8" s="131"/>
      <c r="E8" s="131"/>
    </row>
    <row r="9" spans="1:5" ht="24" customHeight="1">
      <c r="A9" s="129" t="s">
        <v>488</v>
      </c>
      <c r="B9" s="129"/>
      <c r="C9" s="132"/>
      <c r="D9" s="132"/>
      <c r="E9" s="132"/>
    </row>
    <row r="10" spans="1:5" ht="48.75" customHeight="1">
      <c r="A10" s="133" t="s">
        <v>590</v>
      </c>
      <c r="B10" s="133"/>
      <c r="C10" s="134"/>
      <c r="D10" s="134"/>
      <c r="E10" s="134"/>
    </row>
  </sheetData>
  <sheetProtection/>
  <mergeCells count="2">
    <mergeCell ref="A2:E2"/>
    <mergeCell ref="A10:E10"/>
  </mergeCells>
  <printOptions horizontalCentered="1"/>
  <pageMargins left="0.51" right="0.59" top="0.75" bottom="0.75" header="0.31" footer="0.31"/>
  <pageSetup firstPageNumber="25" useFirstPageNumber="1" fitToHeight="1" fitToWidth="1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"/>
  <sheetViews>
    <sheetView zoomScaleSheetLayoutView="100" workbookViewId="0" topLeftCell="A1">
      <selection activeCell="A21" sqref="A21"/>
    </sheetView>
  </sheetViews>
  <sheetFormatPr defaultColWidth="8.625" defaultRowHeight="14.25"/>
  <cols>
    <col min="1" max="1" width="43.125" style="0" customWidth="1"/>
    <col min="2" max="2" width="13.00390625" style="0" customWidth="1"/>
    <col min="3" max="3" width="13.50390625" style="0" customWidth="1"/>
    <col min="4" max="4" width="16.00390625" style="0" customWidth="1"/>
  </cols>
  <sheetData>
    <row r="1" spans="1:4" ht="21.75" customHeight="1">
      <c r="A1" s="109" t="s">
        <v>602</v>
      </c>
      <c r="B1" s="110"/>
      <c r="C1" s="110"/>
      <c r="D1" s="110"/>
    </row>
    <row r="2" spans="1:4" ht="20.25">
      <c r="A2" s="111" t="s">
        <v>603</v>
      </c>
      <c r="B2" s="111"/>
      <c r="C2" s="111"/>
      <c r="D2" s="111"/>
    </row>
    <row r="3" spans="1:4" ht="14.25">
      <c r="A3" s="112" t="s">
        <v>2</v>
      </c>
      <c r="B3" s="112"/>
      <c r="C3" s="112"/>
      <c r="D3" s="112"/>
    </row>
    <row r="4" spans="1:4" ht="48" customHeight="1">
      <c r="A4" s="113" t="s">
        <v>546</v>
      </c>
      <c r="B4" s="104" t="s">
        <v>4</v>
      </c>
      <c r="C4" s="114" t="s">
        <v>5</v>
      </c>
      <c r="D4" s="10" t="s">
        <v>6</v>
      </c>
    </row>
    <row r="5" spans="1:4" ht="24" customHeight="1">
      <c r="A5" s="115" t="s">
        <v>604</v>
      </c>
      <c r="B5" s="115">
        <v>1282</v>
      </c>
      <c r="C5" s="115">
        <v>1197</v>
      </c>
      <c r="D5" s="16">
        <f aca="true" t="shared" si="0" ref="D5:D10">B5/C5</f>
        <v>1.0710108604845447</v>
      </c>
    </row>
    <row r="6" spans="1:4" ht="32.25" customHeight="1">
      <c r="A6" s="116" t="s">
        <v>605</v>
      </c>
      <c r="B6" s="115">
        <v>90</v>
      </c>
      <c r="C6" s="115">
        <v>108</v>
      </c>
      <c r="D6" s="16">
        <f t="shared" si="0"/>
        <v>0.8333333333333334</v>
      </c>
    </row>
    <row r="7" spans="1:4" ht="32.25" customHeight="1">
      <c r="A7" s="116" t="s">
        <v>606</v>
      </c>
      <c r="B7" s="115">
        <v>169</v>
      </c>
      <c r="C7" s="115">
        <v>195</v>
      </c>
      <c r="D7" s="16">
        <f t="shared" si="0"/>
        <v>0.8666666666666667</v>
      </c>
    </row>
    <row r="8" spans="1:4" ht="32.25" customHeight="1">
      <c r="A8" s="116" t="s">
        <v>607</v>
      </c>
      <c r="B8" s="115">
        <v>1023</v>
      </c>
      <c r="C8" s="115">
        <v>894</v>
      </c>
      <c r="D8" s="16">
        <f t="shared" si="0"/>
        <v>1.1442953020134228</v>
      </c>
    </row>
    <row r="9" spans="1:6" ht="32.25" customHeight="1">
      <c r="A9" s="117" t="s">
        <v>608</v>
      </c>
      <c r="B9" s="118">
        <v>615</v>
      </c>
      <c r="C9" s="118">
        <v>618</v>
      </c>
      <c r="D9" s="16">
        <f t="shared" si="0"/>
        <v>0.9951456310679612</v>
      </c>
      <c r="F9" s="119"/>
    </row>
    <row r="10" spans="1:4" ht="32.25" customHeight="1">
      <c r="A10" s="117" t="s">
        <v>609</v>
      </c>
      <c r="B10" s="118">
        <v>408</v>
      </c>
      <c r="C10" s="118">
        <v>276</v>
      </c>
      <c r="D10" s="16">
        <f t="shared" si="0"/>
        <v>1.4782608695652173</v>
      </c>
    </row>
    <row r="12" ht="15" customHeight="1">
      <c r="A12" s="120" t="s">
        <v>610</v>
      </c>
    </row>
    <row r="13" spans="1:4" ht="100.5" customHeight="1">
      <c r="A13" s="121" t="s">
        <v>611</v>
      </c>
      <c r="B13" s="121"/>
      <c r="C13" s="121"/>
      <c r="D13" s="121"/>
    </row>
    <row r="14" spans="1:4" ht="81" customHeight="1">
      <c r="A14" s="122"/>
      <c r="B14" s="122"/>
      <c r="C14" s="122"/>
      <c r="D14" s="122"/>
    </row>
    <row r="15" spans="1:4" ht="14.25">
      <c r="A15" s="123"/>
      <c r="B15" s="123"/>
      <c r="C15" s="123"/>
      <c r="D15" s="123"/>
    </row>
    <row r="16" spans="1:4" ht="14.25">
      <c r="A16" s="124"/>
      <c r="B16" s="124"/>
      <c r="C16" s="124"/>
      <c r="D16" s="124"/>
    </row>
    <row r="17" spans="1:4" ht="14.25">
      <c r="A17" s="124"/>
      <c r="B17" s="124"/>
      <c r="C17" s="124"/>
      <c r="D17" s="124"/>
    </row>
  </sheetData>
  <sheetProtection/>
  <mergeCells count="4">
    <mergeCell ref="A2:D2"/>
    <mergeCell ref="A3:D3"/>
    <mergeCell ref="A13:D13"/>
    <mergeCell ref="A14:D14"/>
  </mergeCells>
  <printOptions/>
  <pageMargins left="0.71" right="0.71" top="0.75" bottom="0.75" header="0.31" footer="0.31"/>
  <pageSetup fitToHeight="0" fitToWidth="1" orientation="portrait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Liu</cp:lastModifiedBy>
  <dcterms:created xsi:type="dcterms:W3CDTF">2018-09-18T07:04:04Z</dcterms:created>
  <dcterms:modified xsi:type="dcterms:W3CDTF">2023-02-25T15:07:36Z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2052-10.8.2.7119</vt:lpwstr>
  </property>
</Properties>
</file>