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3" activeTab="6"/>
  </bookViews>
  <sheets>
    <sheet name="2020全区公共预算收入（调整）" sheetId="1" r:id="rId1"/>
    <sheet name="2020本级公共（调整）" sheetId="2" r:id="rId2"/>
    <sheet name="2020年本级基金（调整）" sheetId="3" r:id="rId3"/>
    <sheet name="2020年本级公共财政（调整明细）" sheetId="4" r:id="rId4"/>
    <sheet name="2020年本级基金（调整明细）" sheetId="5" r:id="rId5"/>
    <sheet name="2020年本级国有资本经营资金（调整）" sheetId="6" r:id="rId6"/>
    <sheet name="2020年区本级政府经济分类（调整）" sheetId="7" r:id="rId7"/>
  </sheets>
  <definedNames>
    <definedName name="_xlnm.Print_Area" localSheetId="4">'2020年本级基金（调整明细）'!$A$1:$C$35</definedName>
    <definedName name="_xlnm.Print_Area" localSheetId="6">'2020年区本级政府经济分类（调整）'!$A$1:$C$67</definedName>
    <definedName name="_xlnm.Print_Titles" localSheetId="3">'2020年本级公共财政（调整明细）'!$1:$4</definedName>
    <definedName name="_xlnm.Print_Titles" localSheetId="4">'2020年本级基金（调整明细）'!$1:$4</definedName>
    <definedName name="_xlnm.Print_Titles" localSheetId="6">'2020年区本级政府经济分类（调整）'!$1:$5</definedName>
  </definedNames>
  <calcPr fullCalcOnLoad="1"/>
</workbook>
</file>

<file path=xl/comments2.xml><?xml version="1.0" encoding="utf-8"?>
<comments xmlns="http://schemas.openxmlformats.org/spreadsheetml/2006/main">
  <authors>
    <author>lduser1</author>
  </authors>
  <commentList>
    <comment ref="A53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<sst xmlns="http://schemas.openxmlformats.org/spreadsheetml/2006/main" count="835" uniqueCount="670">
  <si>
    <t>表一</t>
  </si>
  <si>
    <t>2020年全区一般公共财政收入计划表（代编）</t>
  </si>
  <si>
    <t>单位：万元</t>
  </si>
  <si>
    <t>项　　　目</t>
  </si>
  <si>
    <t>2019年完成数</t>
  </si>
  <si>
    <t>2020年收入计划</t>
  </si>
  <si>
    <t>金　额</t>
  </si>
  <si>
    <t>增减额</t>
  </si>
  <si>
    <t>增减率%</t>
  </si>
  <si>
    <t>一般公共财政总收入</t>
  </si>
  <si>
    <t>（一）地方公共财政收入合计</t>
  </si>
  <si>
    <t>　　1.税收收入</t>
  </si>
  <si>
    <t xml:space="preserve">        增值税</t>
  </si>
  <si>
    <t xml:space="preserve">        企业所得税</t>
  </si>
  <si>
    <t xml:space="preserve">        个人所得税</t>
  </si>
  <si>
    <t xml:space="preserve">        资源税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</si>
  <si>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</si>
  <si>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</si>
  <si>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</si>
  <si>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</si>
  <si>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</si>
  <si>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车船税</t>
  </si>
  <si>
    <t xml:space="preserve">        契税</t>
  </si>
  <si>
    <t xml:space="preserve">        环境保护税</t>
  </si>
  <si>
    <t xml:space="preserve">        其他税收收入</t>
  </si>
  <si>
    <t>　　2.非税收入</t>
  </si>
  <si>
    <t xml:space="preserve">        专项收入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</si>
  <si>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</si>
  <si>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</si>
  <si>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</si>
  <si>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</si>
  <si>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 xml:space="preserve">        政府住房基金收入</t>
  </si>
  <si>
    <t xml:space="preserve">        其他收入</t>
  </si>
  <si>
    <t>（二）上划中央收入</t>
  </si>
  <si>
    <t xml:space="preserve">        消费税</t>
  </si>
  <si>
    <t>（三）转移性收入</t>
  </si>
  <si>
    <t xml:space="preserve">        返还性收入</t>
  </si>
  <si>
    <t xml:space="preserve">        一般性转移支付收入</t>
  </si>
  <si>
    <t xml:space="preserve">        调入资金</t>
  </si>
  <si>
    <t xml:space="preserve">        债务转贷收入</t>
  </si>
  <si>
    <t xml:space="preserve">        动用预算稳定调节基金</t>
  </si>
  <si>
    <t>备注：以上数据包括马尾区、保税区、琅岐经济区</t>
  </si>
  <si>
    <t>表二</t>
  </si>
  <si>
    <t>2020年马尾区本级全年一般公共财政收支调整预算</t>
  </si>
  <si>
    <t>项目</t>
  </si>
  <si>
    <t>预算数</t>
  </si>
  <si>
    <t>调整预算数</t>
  </si>
  <si>
    <t>增减</t>
  </si>
  <si>
    <t>　一、税收收入</t>
  </si>
  <si>
    <t>收入合计</t>
  </si>
  <si>
    <t xml:space="preserve">  上级补助收入</t>
  </si>
  <si>
    <t xml:space="preserve">  镇街上解</t>
  </si>
  <si>
    <t xml:space="preserve">  调入预算稳定调节基金</t>
  </si>
  <si>
    <t xml:space="preserve">  地方政府一般债券收入(新增)</t>
  </si>
  <si>
    <t xml:space="preserve">  地方政府一般债券收入(再融资债券)</t>
  </si>
  <si>
    <t xml:space="preserve">  调入资金</t>
  </si>
  <si>
    <t xml:space="preserve">  上年政策性专项结转使用</t>
  </si>
  <si>
    <t>收  入  总  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</si>
  <si>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</si>
  <si>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</si>
  <si>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</si>
  <si>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</si>
  <si>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</si>
  <si>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</si>
  <si>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</si>
  <si>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</si>
  <si>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</si>
  <si>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</si>
  <si>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</si>
  <si>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</si>
  <si>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</si>
  <si>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</si>
  <si>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</si>
  <si>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</si>
  <si>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</si>
  <si>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</si>
  <si>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</si>
  <si>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</si>
  <si>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</si>
  <si>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</si>
  <si>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</si>
  <si>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二十四、债务发行费支出</t>
  </si>
  <si>
    <t>公共财政支出合计</t>
  </si>
  <si>
    <t xml:space="preserve">  上解上级支出</t>
  </si>
  <si>
    <t xml:space="preserve">  对镇街体制返还和一般性转移支付</t>
  </si>
  <si>
    <t xml:space="preserve">  债务还本支出</t>
  </si>
  <si>
    <t xml:space="preserve">  专项政策性结转下年使用</t>
  </si>
  <si>
    <t xml:space="preserve">  调出资金</t>
  </si>
  <si>
    <t>援助其他地区支出</t>
  </si>
  <si>
    <t xml:space="preserve">  本年净结余</t>
  </si>
  <si>
    <t>支  出  总  计</t>
  </si>
  <si>
    <t>表三</t>
  </si>
  <si>
    <t>2020年区本级全年政府性基金预算收支表</t>
  </si>
  <si>
    <t>金额：万元</t>
  </si>
  <si>
    <r>
      <t>项</t>
    </r>
    <r>
      <rPr>
        <b/>
        <sz val="12"/>
        <rFont val="宋体"/>
        <family val="0"/>
      </rPr>
      <t>目</t>
    </r>
  </si>
  <si>
    <t>一、国有土地使用权出让收入</t>
  </si>
  <si>
    <t>二、城市基础设施配套费收入</t>
  </si>
  <si>
    <t>三、污水处理费收入</t>
  </si>
  <si>
    <t>四、水土保持补偿费收入</t>
  </si>
  <si>
    <t>五、其他政府性基金收入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</si>
  <si>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</si>
  <si>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</si>
  <si>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</si>
  <si>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</si>
  <si>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</si>
  <si>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</si>
  <si>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 xml:space="preserve"> 地方政府专项债务转贷收入(新增)</t>
  </si>
  <si>
    <t xml:space="preserve"> 地方政府专项债务转贷收入(再融资)</t>
  </si>
  <si>
    <t>收入总计</t>
  </si>
  <si>
    <t>一、社会保障和就业支出</t>
  </si>
  <si>
    <t xml:space="preserve">    大中型水库移民后期扶持基金支出</t>
  </si>
  <si>
    <t xml:space="preserve">    小型水库移民扶助基金及对应专项债务收入安排的支出</t>
  </si>
  <si>
    <t>二、城乡社区支出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</si>
  <si>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</si>
  <si>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</si>
  <si>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农业土地开发资金及对应专项债务收入安排的支出</t>
  </si>
  <si>
    <t xml:space="preserve">    新增建设用地土地有偿使用费及对应专项债务收入安排的支出</t>
  </si>
  <si>
    <t xml:space="preserve">    城市基础设施配套费安排的支出</t>
  </si>
  <si>
    <t xml:space="preserve">    污水处理费及安排的支出</t>
  </si>
  <si>
    <t>三、农林水支出</t>
  </si>
  <si>
    <t xml:space="preserve"> </t>
  </si>
  <si>
    <t xml:space="preserve">    新菜地开发建设基金及对应专项债务收入安排的支出</t>
  </si>
  <si>
    <t xml:space="preserve">    国家重大水利工程建设基金及对应专项债务收入安排的支出</t>
  </si>
  <si>
    <t xml:space="preserve">    水土保持补偿费安排的支出</t>
  </si>
  <si>
    <t>四、其他支出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</si>
  <si>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</si>
  <si>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</si>
  <si>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</si>
  <si>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五、债务付息支出</t>
  </si>
  <si>
    <t xml:space="preserve">    地方政府专项债务付息支出</t>
  </si>
  <si>
    <t>六、债务发行费支出</t>
  </si>
  <si>
    <t xml:space="preserve">    地方政府专项债务发行费支出</t>
  </si>
  <si>
    <t>七、抗疫特别国债安排的支出</t>
  </si>
  <si>
    <t xml:space="preserve">    基础设施建设</t>
  </si>
  <si>
    <t>支出合计</t>
  </si>
  <si>
    <t>转移性支出</t>
  </si>
  <si>
    <t xml:space="preserve">    政府性基金转移支付</t>
  </si>
  <si>
    <t xml:space="preserve">    　政府性基金转移支付支出</t>
  </si>
  <si>
    <t xml:space="preserve">    　政府性基金上解支出</t>
  </si>
  <si>
    <t xml:space="preserve">    国有土地使用权出让金债务还本支出</t>
  </si>
  <si>
    <t xml:space="preserve">    其他政府性基金债务还本支出</t>
  </si>
  <si>
    <t xml:space="preserve">    年终结余</t>
  </si>
  <si>
    <t>支出总计</t>
  </si>
  <si>
    <t>表四</t>
  </si>
  <si>
    <t>2020年马尾区本级全年一般公共财政支出计划情况明细表</t>
  </si>
  <si>
    <t>科目名称</t>
  </si>
  <si>
    <t>2020年支出预算</t>
  </si>
  <si>
    <t>2020年支出调整预算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</si>
  <si>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</si>
  <si>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</si>
  <si>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</si>
  <si>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</si>
  <si>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</si>
  <si>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</si>
  <si>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人大代表履职能力提升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</si>
  <si>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</si>
  <si>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</si>
  <si>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</si>
  <si>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</si>
  <si>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</si>
  <si>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</si>
  <si>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</si>
  <si>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</si>
  <si>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</si>
  <si>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</si>
  <si>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</si>
  <si>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</si>
  <si>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</si>
  <si>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</si>
  <si>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</si>
  <si>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</si>
  <si>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</si>
  <si>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</si>
  <si>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</si>
  <si>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</si>
  <si>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</si>
  <si>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</si>
  <si>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</si>
  <si>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</si>
  <si>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</si>
  <si>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</si>
  <si>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</si>
  <si>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</si>
  <si>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</si>
  <si>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代扣代收代征税款手续费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</si>
  <si>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</si>
  <si>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</si>
  <si>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</si>
  <si>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</si>
  <si>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</si>
  <si>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</si>
  <si>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</si>
  <si>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</si>
  <si>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</si>
  <si>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</si>
  <si>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</si>
  <si>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</si>
  <si>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</si>
  <si>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民族事务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</si>
  <si>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</si>
  <si>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</si>
  <si>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</si>
  <si>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</si>
  <si>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</si>
  <si>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</si>
  <si>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</si>
  <si>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</si>
  <si>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</si>
  <si>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</si>
  <si>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</si>
  <si>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</si>
  <si>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</si>
  <si>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</si>
  <si>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</si>
  <si>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</si>
  <si>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</si>
  <si>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</si>
  <si>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</si>
  <si>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</si>
  <si>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</si>
  <si>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</si>
  <si>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</si>
  <si>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</si>
  <si>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</si>
  <si>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</si>
  <si>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</si>
  <si>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</si>
  <si>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</si>
  <si>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</si>
  <si>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</si>
  <si>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</si>
  <si>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</si>
  <si>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</si>
  <si>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</si>
  <si>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</si>
  <si>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</si>
  <si>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</si>
  <si>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</si>
  <si>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</si>
  <si>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其他国防支出（款）</t>
  </si>
  <si>
    <t xml:space="preserve">      其他国防支出(项)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</si>
  <si>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</si>
  <si>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</si>
  <si>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</si>
  <si>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</si>
  <si>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</si>
  <si>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</si>
  <si>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</si>
  <si>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</si>
  <si>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</si>
  <si>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</si>
  <si>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</si>
  <si>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</si>
  <si>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</si>
  <si>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社区矫正</t>
  </si>
  <si>
    <t xml:space="preserve">      其他司法支出</t>
  </si>
  <si>
    <t xml:space="preserve">    其他公共安全支出（款）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</si>
  <si>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</si>
  <si>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</si>
  <si>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</si>
  <si>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</si>
  <si>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</si>
  <si>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</si>
  <si>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</si>
  <si>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</si>
  <si>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</si>
  <si>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</si>
  <si>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</si>
  <si>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</si>
  <si>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特殊教育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</si>
  <si>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</si>
  <si>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</si>
  <si>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</si>
  <si>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</si>
  <si>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</si>
  <si>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中等职业学校教学设施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</si>
  <si>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</si>
  <si>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</si>
  <si>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</si>
  <si>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</si>
  <si>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</si>
  <si>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</si>
  <si>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</si>
  <si>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</si>
  <si>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</si>
  <si>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</si>
  <si>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</si>
  <si>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</si>
  <si>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科普活动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</si>
  <si>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</si>
  <si>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</si>
  <si>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</si>
  <si>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</si>
  <si>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</si>
  <si>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</si>
  <si>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</si>
  <si>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</si>
  <si>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</si>
  <si>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</si>
  <si>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</si>
  <si>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</si>
  <si>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</si>
  <si>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</si>
  <si>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</si>
  <si>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</si>
  <si>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</si>
  <si>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</si>
  <si>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</si>
  <si>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</si>
  <si>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</si>
  <si>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</si>
  <si>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</si>
  <si>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</si>
  <si>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</si>
  <si>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</si>
  <si>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社会保障和就业支出</t>
  </si>
  <si>
    <t xml:space="preserve">    人力资源和社会保障管理事务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</si>
  <si>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</si>
  <si>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</si>
  <si>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</si>
  <si>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</si>
  <si>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</si>
  <si>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</si>
  <si>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</si>
  <si>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</si>
  <si>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</si>
  <si>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</si>
  <si>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</si>
  <si>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</si>
  <si>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</si>
  <si>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</si>
  <si>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</si>
  <si>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</si>
  <si>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</si>
  <si>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</si>
  <si>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就业补助</t>
  </si>
  <si>
    <t xml:space="preserve">      其他就业补助支出</t>
  </si>
  <si>
    <t xml:space="preserve">    抚恤</t>
  </si>
  <si>
    <t xml:space="preserve">      伤残抚恤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</si>
  <si>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</si>
  <si>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</si>
  <si>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</si>
  <si>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</si>
  <si>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</si>
  <si>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</si>
  <si>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</si>
  <si>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</si>
  <si>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</si>
  <si>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</si>
  <si>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</si>
  <si>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</si>
  <si>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</si>
  <si>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养老服务</t>
  </si>
  <si>
    <t xml:space="preserve">      其他社会福利支出</t>
  </si>
  <si>
    <t xml:space="preserve">    残疾人事业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</si>
  <si>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</si>
  <si>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</si>
  <si>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</si>
  <si>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</si>
  <si>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</si>
  <si>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</si>
  <si>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</si>
  <si>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</si>
  <si>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</si>
  <si>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</si>
  <si>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</si>
  <si>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</si>
  <si>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</si>
  <si>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</si>
  <si>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</si>
  <si>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</si>
  <si>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</si>
  <si>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退役军人管理事务</t>
  </si>
  <si>
    <t xml:space="preserve">      拥军优属</t>
  </si>
  <si>
    <t xml:space="preserve">    其他社会保障和就业支出(款)</t>
  </si>
  <si>
    <t xml:space="preserve">      其他社会保障和就业支出（项）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</si>
  <si>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</si>
  <si>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</si>
  <si>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</si>
  <si>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</si>
  <si>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</si>
  <si>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</si>
  <si>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</si>
  <si>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</si>
  <si>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</si>
  <si>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</si>
  <si>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</si>
  <si>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</si>
  <si>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</si>
  <si>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</si>
  <si>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</si>
  <si>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</si>
  <si>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</si>
  <si>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</si>
  <si>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</si>
  <si>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</si>
  <si>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</si>
  <si>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其他人口与计划生育事务支出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</si>
  <si>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</si>
  <si>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</si>
  <si>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</si>
  <si>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</si>
  <si>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</si>
  <si>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</si>
  <si>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</si>
  <si>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</si>
  <si>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</si>
  <si>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</si>
  <si>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</si>
  <si>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</si>
  <si>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</si>
  <si>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</si>
  <si>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</si>
  <si>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</si>
  <si>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</si>
  <si>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其他环境监测与监察支出</t>
  </si>
  <si>
    <t xml:space="preserve">    污染防治</t>
  </si>
  <si>
    <t xml:space="preserve">      水体</t>
  </si>
  <si>
    <t xml:space="preserve">    自然生态保护</t>
  </si>
  <si>
    <t xml:space="preserve">      生态保护</t>
  </si>
  <si>
    <t xml:space="preserve">      农村环境保护</t>
  </si>
  <si>
    <t xml:space="preserve">    污染减排</t>
  </si>
  <si>
    <t xml:space="preserve">       生态环境监测与信息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</si>
  <si>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</si>
  <si>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</si>
  <si>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</si>
  <si>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</si>
  <si>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市政公用行业市场监管</t>
  </si>
  <si>
    <t xml:space="preserve">      其他城乡社区管理事务支出</t>
  </si>
  <si>
    <t xml:space="preserve">    城乡社区规划与管理（款）</t>
  </si>
  <si>
    <t xml:space="preserve">      城乡社区规划与管理（项）</t>
  </si>
  <si>
    <t xml:space="preserve">    城乡社区公共设施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</si>
  <si>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</si>
  <si>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</si>
  <si>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</si>
  <si>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建设市场管理与监督（款）</t>
  </si>
  <si>
    <t xml:space="preserve">      建设市场管理与监督（项）</t>
  </si>
  <si>
    <t xml:space="preserve">    其他城乡社区支出（款）</t>
  </si>
  <si>
    <t xml:space="preserve">      其他城乡社区支出（项）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</si>
  <si>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</si>
  <si>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</si>
  <si>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</si>
  <si>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</si>
  <si>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</si>
  <si>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</si>
  <si>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</si>
  <si>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</si>
  <si>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稳定农民收入补贴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</si>
  <si>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</si>
  <si>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</si>
  <si>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</si>
  <si>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</si>
  <si>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</si>
  <si>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</si>
  <si>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</si>
  <si>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湿地保护</t>
  </si>
  <si>
    <t xml:space="preserve">      执法与监督</t>
  </si>
  <si>
    <t xml:space="preserve">      信息管理</t>
  </si>
  <si>
    <t xml:space="preserve">      成品油价格改革对林业的补贴</t>
  </si>
  <si>
    <t xml:space="preserve">      林业草原防灾减灾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</si>
  <si>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</si>
  <si>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</si>
  <si>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</si>
  <si>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</si>
  <si>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</si>
  <si>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水土保持</t>
  </si>
  <si>
    <t xml:space="preserve">      防汛</t>
  </si>
  <si>
    <t xml:space="preserve">      江河湖库水系综合整治</t>
  </si>
  <si>
    <t xml:space="preserve">      水利建设征地及移民支出</t>
  </si>
  <si>
    <t xml:space="preserve">      其他水利支出</t>
  </si>
  <si>
    <t xml:space="preserve">  交通运输支出</t>
  </si>
  <si>
    <t xml:space="preserve">    公路水路运输</t>
  </si>
  <si>
    <t xml:space="preserve">      公路养护</t>
  </si>
  <si>
    <t xml:space="preserve">      其他公路水路运输支出</t>
  </si>
  <si>
    <t xml:space="preserve">  资源勘探工业信息等支出</t>
  </si>
  <si>
    <t xml:space="preserve">    工业和信息产业监管</t>
  </si>
  <si>
    <t xml:space="preserve">      工业和信息产业支持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</si>
  <si>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</si>
  <si>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</si>
  <si>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</si>
  <si>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</si>
  <si>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</si>
  <si>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其他资源勘探工业信息等支出(款)</t>
  </si>
  <si>
    <t xml:space="preserve">      其他资源勘探工业信息等支出(项)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</si>
  <si>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</si>
  <si>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</si>
  <si>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</si>
  <si>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</si>
  <si>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</si>
  <si>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</si>
  <si>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  金融部门行政支出</t>
  </si>
  <si>
    <t xml:space="preserve">    金融发展支出</t>
  </si>
  <si>
    <t xml:space="preserve">      其他金融发展支出</t>
  </si>
  <si>
    <t xml:space="preserve">    其他金融支出（款）</t>
  </si>
  <si>
    <t xml:space="preserve">      其他金融支出(项)</t>
  </si>
  <si>
    <t xml:space="preserve">  援助其他地区支出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</si>
  <si>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</si>
  <si>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</si>
  <si>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</si>
  <si>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</si>
  <si>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</si>
  <si>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</si>
  <si>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                                             </t>
  </si>
  <si>
    <t xml:space="preserve">      土地资源储备支出</t>
  </si>
  <si>
    <t xml:space="preserve">      其他自然资源事务支出</t>
  </si>
  <si>
    <t xml:space="preserve">    气象事务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</si>
  <si>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</si>
  <si>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</si>
  <si>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</si>
  <si>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公共租赁住房</t>
  </si>
  <si>
    <t xml:space="preserve">      其他保障性安居工程支出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</si>
  <si>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</si>
  <si>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</si>
  <si>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</si>
  <si>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</si>
  <si>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</si>
  <si>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</si>
  <si>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</si>
  <si>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粮食风险基金</t>
  </si>
  <si>
    <t xml:space="preserve">    粮油储备</t>
  </si>
  <si>
    <t xml:space="preserve">      储备粮（油）库建设</t>
  </si>
  <si>
    <t xml:space="preserve">  灾害防治及应急管理支出</t>
  </si>
  <si>
    <t xml:space="preserve">    应急管理事务</t>
  </si>
  <si>
    <t xml:space="preserve">      安全监管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</si>
  <si>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</si>
  <si>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</si>
  <si>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</si>
  <si>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</si>
  <si>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自然灾害防治</t>
  </si>
  <si>
    <t xml:space="preserve">      地质灾害防治</t>
  </si>
  <si>
    <t xml:space="preserve">    其他灾害防治及应急管理支出</t>
  </si>
  <si>
    <t xml:space="preserve">  预备费</t>
  </si>
  <si>
    <t xml:space="preserve">  其他支出</t>
  </si>
  <si>
    <t xml:space="preserve">    年初预留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</si>
  <si>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</si>
  <si>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</si>
  <si>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</si>
  <si>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</si>
  <si>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债务发行费支出</t>
  </si>
  <si>
    <t xml:space="preserve">    地方政府一般债务发行费支出</t>
  </si>
  <si>
    <t xml:space="preserve">  转移性支出</t>
  </si>
  <si>
    <t xml:space="preserve">    一般性转移支付</t>
  </si>
  <si>
    <t xml:space="preserve">      农林水共同财政事权转移支付支出</t>
  </si>
  <si>
    <t xml:space="preserve">      其他一般性转移支付支出</t>
  </si>
  <si>
    <t xml:space="preserve">    专项转移支付</t>
  </si>
  <si>
    <t xml:space="preserve">      一般公共服务</t>
  </si>
  <si>
    <t xml:space="preserve">      国防</t>
  </si>
  <si>
    <t xml:space="preserve">      公共安全</t>
  </si>
  <si>
    <t xml:space="preserve">      社会保障和就业</t>
  </si>
  <si>
    <t xml:space="preserve">      节能环保</t>
  </si>
  <si>
    <t xml:space="preserve">    上解资金</t>
  </si>
  <si>
    <t xml:space="preserve">      体制上解支出</t>
  </si>
  <si>
    <t xml:space="preserve">      专项上解支出</t>
  </si>
  <si>
    <t xml:space="preserve">    援助其他地区支出</t>
  </si>
  <si>
    <t xml:space="preserve">    地方政府一般债务还本支出</t>
  </si>
  <si>
    <t xml:space="preserve">      地方政府一般债券还本支出</t>
  </si>
  <si>
    <t>表五</t>
  </si>
  <si>
    <t>2020年马尾区本级全年政府性基金支出计划情况明细表</t>
  </si>
  <si>
    <t>政府性基金预算支出合计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</si>
  <si>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</si>
  <si>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</si>
  <si>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</si>
  <si>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</si>
  <si>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</si>
  <si>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</si>
  <si>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棚户区改造支出</t>
  </si>
  <si>
    <t xml:space="preserve">      公共租赁住房支出</t>
  </si>
  <si>
    <t xml:space="preserve">      其他国有土地使用权出让收入安排的支出</t>
  </si>
  <si>
    <t xml:space="preserve">      城市公共设施</t>
  </si>
  <si>
    <t xml:space="preserve">      其他城市公用事业附加安排的支出</t>
  </si>
  <si>
    <t xml:space="preserve">      城市防洪</t>
  </si>
  <si>
    <t xml:space="preserve">      污水处理设施建设和运营</t>
  </si>
  <si>
    <t xml:space="preserve">      代征手续费</t>
  </si>
  <si>
    <t xml:space="preserve">      其他政府性基金安排的支出</t>
  </si>
  <si>
    <t xml:space="preserve">      国有土地使用权出让金债务付息支出</t>
  </si>
  <si>
    <t xml:space="preserve">  债务发行费用支出</t>
  </si>
  <si>
    <t xml:space="preserve">    地方政府专项债务发行费用支出</t>
  </si>
  <si>
    <t xml:space="preserve">      其他地方自行试点项目收益专项债务发行费支出</t>
  </si>
  <si>
    <t xml:space="preserve">      其他政府性基金债务发行费支出</t>
  </si>
  <si>
    <t xml:space="preserve">  抗疫特别国债安排的支出</t>
  </si>
  <si>
    <t xml:space="preserve">      国有土地使用权出让金债务发行费支出</t>
  </si>
  <si>
    <t xml:space="preserve">      公共卫生体系建设</t>
  </si>
  <si>
    <t xml:space="preserve">      重大疫情防控救治体系建设</t>
  </si>
  <si>
    <t xml:space="preserve">      粮食安全</t>
  </si>
  <si>
    <t xml:space="preserve">      能源安全</t>
  </si>
  <si>
    <t xml:space="preserve">      应急物资保障</t>
  </si>
  <si>
    <t xml:space="preserve">      产业链改造升级</t>
  </si>
  <si>
    <t xml:space="preserve">      城镇老旧小区改造</t>
  </si>
  <si>
    <t xml:space="preserve">      生态环境治理</t>
  </si>
  <si>
    <t xml:space="preserve">      交通基础设施建设</t>
  </si>
  <si>
    <t xml:space="preserve">      市政设施建设</t>
  </si>
  <si>
    <t xml:space="preserve">      重大区域规划基础设施建设</t>
  </si>
  <si>
    <t xml:space="preserve">      其他基础设施建设</t>
  </si>
  <si>
    <t xml:space="preserve">    抗疫相关支出</t>
  </si>
  <si>
    <t xml:space="preserve">      减免房租补贴</t>
  </si>
  <si>
    <t xml:space="preserve">      重点企业贷款贴息</t>
  </si>
  <si>
    <t xml:space="preserve">      创业担保贷款贴息</t>
  </si>
  <si>
    <t xml:space="preserve">      援企稳岗补贴</t>
  </si>
  <si>
    <t xml:space="preserve">      困难群众基本生活补助</t>
  </si>
  <si>
    <t xml:space="preserve">      其他抗疫相关支出</t>
  </si>
  <si>
    <t>表六</t>
  </si>
  <si>
    <t>2020年区本级国有资本经营收支表</t>
  </si>
  <si>
    <t>项          目</t>
  </si>
  <si>
    <t>一、利润收入</t>
  </si>
  <si>
    <t xml:space="preserve">  建筑施工企业利润收入</t>
  </si>
  <si>
    <t xml:space="preserve">  房地产企业利润收入</t>
  </si>
  <si>
    <t xml:space="preserve">  其他国有资本经营预算企业利润收入</t>
  </si>
  <si>
    <t>上年结余收入</t>
  </si>
  <si>
    <t>一、其他支出</t>
  </si>
  <si>
    <t xml:space="preserve">  其他国有资本经营预算支出</t>
  </si>
  <si>
    <t xml:space="preserve">  国有企业政策性补贴</t>
  </si>
  <si>
    <t xml:space="preserve">  国有企业改革成本支出</t>
  </si>
  <si>
    <t>二、调出资金</t>
  </si>
  <si>
    <t>年终结余</t>
  </si>
  <si>
    <t>表七</t>
  </si>
  <si>
    <t>2020年区本级一般公共财政预算政府经济分类支出计划情况明细表</t>
  </si>
  <si>
    <t>2020年支出预算数</t>
  </si>
  <si>
    <t>2020年支出调整预算数</t>
  </si>
  <si>
    <t xml:space="preserve">  机关工资福利支出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</si>
  <si>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</si>
  <si>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</si>
  <si>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</si>
  <si>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</si>
  <si>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机关商品和服务支出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</si>
  <si>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</si>
  <si>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</si>
  <si>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</si>
  <si>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</si>
  <si>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</si>
  <si>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因公出国（境）费用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</si>
  <si>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</si>
  <si>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</si>
  <si>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</si>
  <si>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机关资本性支出（一）</t>
  </si>
  <si>
    <t xml:space="preserve">      房屋建筑物购建</t>
  </si>
  <si>
    <t xml:space="preserve">      基础设施建设</t>
  </si>
  <si>
    <t xml:space="preserve">      土地征迁补偿和安置支出</t>
  </si>
  <si>
    <t xml:space="preserve">      设备购置</t>
  </si>
  <si>
    <t xml:space="preserve">      大型修缮</t>
  </si>
  <si>
    <t xml:space="preserve">      其他资本性支出</t>
  </si>
  <si>
    <t xml:space="preserve">  机关资本性支出（二）</t>
  </si>
  <si>
    <t xml:space="preserve">  对事业单位经常性补助</t>
  </si>
  <si>
    <t xml:space="preserve">      工资福利支出</t>
  </si>
  <si>
    <t xml:space="preserve">      商品和服务支出</t>
  </si>
  <si>
    <t xml:space="preserve">      其他队事业单位补助</t>
  </si>
  <si>
    <t xml:space="preserve">  对事业单位资本性补助</t>
  </si>
  <si>
    <t xml:space="preserve">      资本性支出（一）</t>
  </si>
  <si>
    <t xml:space="preserve">      资本性支出（二）</t>
  </si>
  <si>
    <t xml:space="preserve">  对企业补助</t>
  </si>
  <si>
    <t xml:space="preserve">      利息补贴</t>
  </si>
  <si>
    <t xml:space="preserve">      其他对企业补助</t>
  </si>
  <si>
    <t xml:space="preserve">  对企业资本性补助</t>
  </si>
  <si>
    <t xml:space="preserve">      对企业资本性支出（一）</t>
  </si>
  <si>
    <t xml:space="preserve">      对企业资本性支出（二）</t>
  </si>
  <si>
    <t xml:space="preserve">  对个人和家庭补助</t>
  </si>
  <si>
    <t xml:space="preserve">      社会福利和救助</t>
  </si>
  <si>
    <t xml:space="preserve">      助学金</t>
  </si>
  <si>
    <t xml:space="preserve">      离退休费</t>
  </si>
  <si>
    <t xml:space="preserve">      其他对个人和家庭补助</t>
  </si>
  <si>
    <t xml:space="preserve">  对社会保障基金补助</t>
  </si>
  <si>
    <t xml:space="preserve">      对社会保险基金补助</t>
  </si>
  <si>
    <t xml:space="preserve">  债务利息及费用支出</t>
  </si>
  <si>
    <t xml:space="preserve">      国内债务付息</t>
  </si>
  <si>
    <t xml:space="preserve">      国外债务付息</t>
  </si>
  <si>
    <t xml:space="preserve">      国内债务发行费用</t>
  </si>
  <si>
    <t xml:space="preserve">      国内债务还本</t>
  </si>
  <si>
    <t xml:space="preserve">      援助其他地区支出</t>
  </si>
  <si>
    <t xml:space="preserve">  预备费及预留</t>
  </si>
  <si>
    <t xml:space="preserve">      预备费</t>
  </si>
  <si>
    <t xml:space="preserve">      预留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</si>
</sst>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_ "/>
  </numFmts>
  <fonts count="59">
    <font>
      <sz val="10"/>
      <color indexed="8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楷体_GB2312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sz val="10"/>
      <name val="Times New Roman"/>
      <family val="1"/>
    </font>
    <font>
      <sz val="11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 applyProtection="1">
      <alignment horizontal="left"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 applyProtection="1">
      <alignment horizontal="left" vertical="center"/>
      <protection/>
    </xf>
    <xf numFmtId="0" fontId="57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justify" vertical="center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2" fillId="33" borderId="9" xfId="0" applyFont="1" applyFill="1" applyBorder="1" applyAlignment="1">
      <alignment horizontal="center" vertical="center" wrapText="1"/>
    </xf>
    <xf numFmtId="176" fontId="12" fillId="33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 applyProtection="1">
      <alignment horizontal="left" vertical="center"/>
      <protection/>
    </xf>
    <xf numFmtId="178" fontId="1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9" xfId="0" applyNumberFormat="1" applyFont="1" applyFill="1" applyBorder="1" applyAlignment="1" applyProtection="1">
      <alignment horizontal="left" vertical="center"/>
      <protection/>
    </xf>
    <xf numFmtId="178" fontId="1" fillId="33" borderId="14" xfId="0" applyNumberFormat="1" applyFont="1" applyFill="1" applyBorder="1" applyAlignment="1" applyProtection="1">
      <alignment horizontal="right" vertical="center"/>
      <protection/>
    </xf>
    <xf numFmtId="0" fontId="7" fillId="33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57" fillId="0" borderId="9" xfId="0" applyNumberFormat="1" applyFont="1" applyFill="1" applyBorder="1" applyAlignment="1" applyProtection="1">
      <alignment horizontal="left" vertical="center"/>
      <protection/>
    </xf>
    <xf numFmtId="0" fontId="57" fillId="0" borderId="13" xfId="0" applyNumberFormat="1" applyFont="1" applyFill="1" applyBorder="1" applyAlignment="1" applyProtection="1">
      <alignment horizontal="left" vertical="center"/>
      <protection/>
    </xf>
    <xf numFmtId="0" fontId="57" fillId="0" borderId="16" xfId="0" applyNumberFormat="1" applyFont="1" applyFill="1" applyBorder="1" applyAlignment="1" applyProtection="1">
      <alignment horizontal="left" vertical="center"/>
      <protection/>
    </xf>
    <xf numFmtId="177" fontId="2" fillId="0" borderId="14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 applyProtection="1">
      <alignment horizontal="left" vertical="center"/>
      <protection/>
    </xf>
    <xf numFmtId="177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 applyProtection="1">
      <alignment vertical="center"/>
      <protection/>
    </xf>
    <xf numFmtId="177" fontId="10" fillId="0" borderId="9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vertical="center"/>
      <protection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 applyProtection="1">
      <alignment vertical="center" wrapText="1"/>
      <protection/>
    </xf>
    <xf numFmtId="177" fontId="10" fillId="0" borderId="11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10" fillId="0" borderId="21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177" fontId="0" fillId="0" borderId="0" xfId="0" applyNumberFormat="1" applyFill="1" applyAlignment="1">
      <alignment/>
    </xf>
    <xf numFmtId="177" fontId="2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177" fontId="15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9" xfId="0" applyNumberFormat="1" applyFont="1" applyFill="1" applyBorder="1" applyAlignment="1">
      <alignment/>
    </xf>
    <xf numFmtId="177" fontId="0" fillId="0" borderId="9" xfId="0" applyNumberFormat="1" applyFill="1" applyBorder="1" applyAlignment="1">
      <alignment/>
    </xf>
    <xf numFmtId="177" fontId="2" fillId="0" borderId="9" xfId="0" applyNumberFormat="1" applyFont="1" applyFill="1" applyBorder="1" applyAlignment="1">
      <alignment vertical="center"/>
    </xf>
    <xf numFmtId="177" fontId="10" fillId="0" borderId="9" xfId="0" applyNumberFormat="1" applyFont="1" applyFill="1" applyBorder="1" applyAlignment="1" applyProtection="1">
      <alignment horizontal="left" vertical="center"/>
      <protection locked="0"/>
    </xf>
    <xf numFmtId="177" fontId="5" fillId="0" borderId="9" xfId="0" applyNumberFormat="1" applyFont="1" applyFill="1" applyBorder="1" applyAlignment="1">
      <alignment horizontal="center"/>
    </xf>
    <xf numFmtId="177" fontId="5" fillId="0" borderId="9" xfId="0" applyNumberFormat="1" applyFont="1" applyFill="1" applyBorder="1" applyAlignment="1">
      <alignment/>
    </xf>
    <xf numFmtId="177" fontId="10" fillId="0" borderId="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14" fillId="0" borderId="9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179" fontId="2" fillId="0" borderId="2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="90" zoomScaleNormal="90" zoomScaleSheetLayoutView="100" workbookViewId="0" topLeftCell="A19">
      <selection activeCell="I26" sqref="I26"/>
    </sheetView>
  </sheetViews>
  <sheetFormatPr defaultColWidth="9.140625" defaultRowHeight="12.75"/>
  <cols>
    <col min="1" max="1" width="42.00390625" style="111" customWidth="1"/>
    <col min="2" max="2" width="16.00390625" style="112" customWidth="1"/>
    <col min="3" max="3" width="14.00390625" style="111" customWidth="1"/>
    <col min="4" max="4" width="12.57421875" style="0" customWidth="1"/>
    <col min="5" max="5" width="11.8515625" style="0" customWidth="1"/>
    <col min="6" max="6" width="7.7109375" style="0" customWidth="1"/>
  </cols>
  <sheetData>
    <row r="1" spans="1:3" s="62" customFormat="1" ht="14.25">
      <c r="A1" s="4" t="s">
        <v>0</v>
      </c>
      <c r="B1" s="61"/>
      <c r="C1" s="111"/>
    </row>
    <row r="2" spans="1:5" s="62" customFormat="1" ht="24.75" customHeight="1">
      <c r="A2" s="113" t="s">
        <v>1</v>
      </c>
      <c r="B2" s="113"/>
      <c r="C2" s="113"/>
      <c r="D2" s="113"/>
      <c r="E2" s="114"/>
    </row>
    <row r="3" spans="1:5" s="62" customFormat="1" ht="18.75" customHeight="1">
      <c r="A3" s="115" t="s">
        <v>2</v>
      </c>
      <c r="B3" s="116"/>
      <c r="C3" s="116"/>
      <c r="D3" s="116"/>
      <c r="E3" s="117"/>
    </row>
    <row r="4" spans="1:5" s="62" customFormat="1" ht="27.75" customHeight="1">
      <c r="A4" s="118" t="s">
        <v>3</v>
      </c>
      <c r="B4" s="119" t="s">
        <v>4</v>
      </c>
      <c r="C4" s="118" t="s">
        <v>5</v>
      </c>
      <c r="D4" s="118"/>
      <c r="E4" s="120"/>
    </row>
    <row r="5" spans="1:5" s="62" customFormat="1" ht="24.75" customHeight="1">
      <c r="A5" s="118"/>
      <c r="B5" s="119"/>
      <c r="C5" s="118" t="s">
        <v>6</v>
      </c>
      <c r="D5" s="118" t="s">
        <v>7</v>
      </c>
      <c r="E5" s="120" t="s">
        <v>8</v>
      </c>
    </row>
    <row r="6" spans="1:5" s="62" customFormat="1" ht="21.75" customHeight="1">
      <c r="A6" s="121" t="s">
        <v>9</v>
      </c>
      <c r="B6" s="122">
        <f>SUM(B7,B30)</f>
        <v>349161.5</v>
      </c>
      <c r="C6" s="122">
        <f>SUM(C7,C30)</f>
        <v>314278.5</v>
      </c>
      <c r="D6" s="122">
        <f aca="true" t="shared" si="0" ref="D6:D14">C6-B6</f>
        <v>-34883</v>
      </c>
      <c r="E6" s="123">
        <f aca="true" t="shared" si="1" ref="E6:E14">IF(B6=0,"",D6/B6*100)</f>
        <v>-9.990505826100529</v>
      </c>
    </row>
    <row r="7" spans="1:5" s="62" customFormat="1" ht="21.75" customHeight="1">
      <c r="A7" s="124" t="s">
        <v>10</v>
      </c>
      <c r="B7" s="122">
        <f>B8+B22</f>
        <v>228435</v>
      </c>
      <c r="C7" s="122">
        <f>C8+C22</f>
        <v>205612</v>
      </c>
      <c r="D7" s="122">
        <f t="shared" si="0"/>
        <v>-22823</v>
      </c>
      <c r="E7" s="123">
        <f t="shared" si="1"/>
        <v>-9.99102589358023</v>
      </c>
    </row>
    <row r="8" spans="1:5" s="62" customFormat="1" ht="21.75" customHeight="1">
      <c r="A8" s="124" t="s">
        <v>11</v>
      </c>
      <c r="B8" s="122">
        <f>SUM(B9:B21)</f>
        <v>154151</v>
      </c>
      <c r="C8" s="122">
        <f>SUM(C9:C21)</f>
        <v>137328</v>
      </c>
      <c r="D8" s="122">
        <f t="shared" si="0"/>
        <v>-16823</v>
      </c>
      <c r="E8" s="123">
        <f t="shared" si="1"/>
        <v>-10.913325246025002</v>
      </c>
    </row>
    <row r="9" spans="1:5" s="62" customFormat="1" ht="25.5" customHeight="1">
      <c r="A9" s="124" t="s">
        <v>12</v>
      </c>
      <c r="B9" s="118">
        <v>63307</v>
      </c>
      <c r="C9" s="122">
        <v>57709</v>
      </c>
      <c r="D9" s="122">
        <f t="shared" si="0"/>
        <v>-5598</v>
      </c>
      <c r="E9" s="123">
        <f t="shared" si="1"/>
        <v>-8.842624038415973</v>
      </c>
    </row>
    <row r="10" spans="1:5" s="62" customFormat="1" ht="22.5" customHeight="1">
      <c r="A10" s="124" t="s">
        <v>13</v>
      </c>
      <c r="B10" s="118">
        <v>36604</v>
      </c>
      <c r="C10" s="122">
        <v>32417</v>
      </c>
      <c r="D10" s="122">
        <f t="shared" si="0"/>
        <v>-4187</v>
      </c>
      <c r="E10" s="123">
        <f t="shared" si="1"/>
        <v>-11.438640585728335</v>
      </c>
    </row>
    <row r="11" spans="1:5" s="62" customFormat="1" ht="24.75" customHeight="1">
      <c r="A11" s="124" t="s">
        <v>14</v>
      </c>
      <c r="B11" s="118">
        <v>1573</v>
      </c>
      <c r="C11" s="122">
        <v>1452</v>
      </c>
      <c r="D11" s="122">
        <f t="shared" si="0"/>
        <v>-121</v>
      </c>
      <c r="E11" s="123">
        <f t="shared" si="1"/>
        <v>-7.6923076923076925</v>
      </c>
    </row>
    <row r="12" spans="1:5" s="62" customFormat="1" ht="22.5" customHeight="1">
      <c r="A12" s="124" t="s">
        <v>15</v>
      </c>
      <c r="B12" s="118">
        <v>3</v>
      </c>
      <c r="C12" s="122">
        <v>4</v>
      </c>
      <c r="D12" s="122">
        <f t="shared" si="0"/>
        <v>1</v>
      </c>
      <c r="E12" s="123">
        <f t="shared" si="1"/>
        <v>33.33333333333333</v>
      </c>
    </row>
    <row r="13" spans="1:5" s="62" customFormat="1" ht="22.5" customHeight="1">
      <c r="A13" s="124" t="s">
        <v>16</v>
      </c>
      <c r="B13" s="118">
        <v>10917</v>
      </c>
      <c r="C13" s="122">
        <v>10125</v>
      </c>
      <c r="D13" s="122">
        <f t="shared" si="0"/>
        <v>-792</v>
      </c>
      <c r="E13" s="123">
        <f t="shared" si="1"/>
        <v>-7.254740313272877</v>
      </c>
    </row>
    <row r="14" spans="1:5" s="62" customFormat="1" ht="22.5" customHeight="1">
      <c r="A14" s="124" t="s">
        <v>17</v>
      </c>
      <c r="B14" s="118">
        <v>12848</v>
      </c>
      <c r="C14" s="122">
        <v>11103</v>
      </c>
      <c r="D14" s="122">
        <f t="shared" si="0"/>
        <v>-1745</v>
      </c>
      <c r="E14" s="123">
        <f t="shared" si="1"/>
        <v>-13.581880448318802</v>
      </c>
    </row>
    <row r="15" spans="1:5" s="62" customFormat="1" ht="24" customHeight="1">
      <c r="A15" s="124" t="s">
        <v>18</v>
      </c>
      <c r="B15" s="118">
        <v>11697</v>
      </c>
      <c r="C15" s="122">
        <v>11025</v>
      </c>
      <c r="D15" s="122">
        <f aca="true" t="shared" si="2" ref="D15:D32">C15-B15</f>
        <v>-672</v>
      </c>
      <c r="E15" s="123">
        <f aca="true" t="shared" si="3" ref="E15:E31">IF(B15=0,"",D15/B15*100)</f>
        <v>-5.745062836624776</v>
      </c>
    </row>
    <row r="16" spans="1:5" s="62" customFormat="1" ht="22.5" customHeight="1">
      <c r="A16" s="124" t="s">
        <v>19</v>
      </c>
      <c r="B16" s="118">
        <v>6378</v>
      </c>
      <c r="C16" s="122">
        <v>6485</v>
      </c>
      <c r="D16" s="122">
        <f t="shared" si="2"/>
        <v>107</v>
      </c>
      <c r="E16" s="123">
        <f t="shared" si="3"/>
        <v>1.6776418940106614</v>
      </c>
    </row>
    <row r="17" spans="1:5" s="62" customFormat="1" ht="21" customHeight="1">
      <c r="A17" s="124" t="s">
        <v>20</v>
      </c>
      <c r="B17" s="118">
        <v>10645</v>
      </c>
      <c r="C17" s="122">
        <v>6876</v>
      </c>
      <c r="D17" s="122">
        <f t="shared" si="2"/>
        <v>-3769</v>
      </c>
      <c r="E17" s="123">
        <f t="shared" si="3"/>
        <v>-35.406294034758105</v>
      </c>
    </row>
    <row r="18" spans="1:5" s="62" customFormat="1" ht="22.5" customHeight="1">
      <c r="A18" s="124" t="s">
        <v>21</v>
      </c>
      <c r="B18" s="118">
        <v>31</v>
      </c>
      <c r="C18" s="122">
        <v>32</v>
      </c>
      <c r="D18" s="122">
        <f t="shared" si="2"/>
        <v>1</v>
      </c>
      <c r="E18" s="123">
        <f t="shared" si="3"/>
        <v>3.225806451612903</v>
      </c>
    </row>
    <row r="19" spans="1:5" s="62" customFormat="1" ht="24" customHeight="1">
      <c r="A19" s="124" t="s">
        <v>22</v>
      </c>
      <c r="B19" s="118">
        <v>63</v>
      </c>
      <c r="C19" s="122">
        <v>65</v>
      </c>
      <c r="D19" s="122">
        <f t="shared" si="2"/>
        <v>2</v>
      </c>
      <c r="E19" s="123">
        <f t="shared" si="3"/>
        <v>3.1746031746031744</v>
      </c>
    </row>
    <row r="20" spans="1:5" s="62" customFormat="1" ht="24" customHeight="1">
      <c r="A20" s="124" t="s">
        <v>23</v>
      </c>
      <c r="B20" s="118">
        <v>33</v>
      </c>
      <c r="C20" s="122">
        <v>35</v>
      </c>
      <c r="D20" s="122">
        <f t="shared" si="2"/>
        <v>2</v>
      </c>
      <c r="E20" s="123">
        <f t="shared" si="3"/>
        <v>6.0606060606060606</v>
      </c>
    </row>
    <row r="21" spans="1:5" s="62" customFormat="1" ht="24" customHeight="1">
      <c r="A21" s="124" t="s">
        <v>24</v>
      </c>
      <c r="B21" s="118">
        <v>52</v>
      </c>
      <c r="C21" s="122"/>
      <c r="D21" s="122">
        <f t="shared" si="2"/>
        <v>-52</v>
      </c>
      <c r="E21" s="123">
        <f t="shared" si="3"/>
        <v>-100</v>
      </c>
    </row>
    <row r="22" spans="1:5" s="62" customFormat="1" ht="27" customHeight="1">
      <c r="A22" s="124" t="s">
        <v>25</v>
      </c>
      <c r="B22" s="122">
        <f>SUM(B23:B29)</f>
        <v>74284</v>
      </c>
      <c r="C22" s="122">
        <f>SUM(C23:C29)</f>
        <v>68284</v>
      </c>
      <c r="D22" s="122">
        <f t="shared" si="2"/>
        <v>-6000</v>
      </c>
      <c r="E22" s="123">
        <f t="shared" si="3"/>
        <v>-8.07710947175704</v>
      </c>
    </row>
    <row r="23" spans="1:5" s="62" customFormat="1" ht="24.75" customHeight="1">
      <c r="A23" s="124" t="s">
        <v>26</v>
      </c>
      <c r="B23" s="118">
        <v>20310</v>
      </c>
      <c r="C23" s="122">
        <v>20630</v>
      </c>
      <c r="D23" s="122">
        <f t="shared" si="2"/>
        <v>320</v>
      </c>
      <c r="E23" s="123">
        <f t="shared" si="3"/>
        <v>1.5755785327424916</v>
      </c>
    </row>
    <row r="24" spans="1:5" s="62" customFormat="1" ht="27" customHeight="1">
      <c r="A24" s="124" t="s">
        <v>27</v>
      </c>
      <c r="B24" s="118">
        <v>6374</v>
      </c>
      <c r="C24" s="122">
        <v>3089</v>
      </c>
      <c r="D24" s="122">
        <f t="shared" si="2"/>
        <v>-3285</v>
      </c>
      <c r="E24" s="123">
        <f t="shared" si="3"/>
        <v>-51.53749607781612</v>
      </c>
    </row>
    <row r="25" spans="1:5" s="62" customFormat="1" ht="21" customHeight="1">
      <c r="A25" s="124" t="s">
        <v>28</v>
      </c>
      <c r="B25" s="118">
        <v>4178</v>
      </c>
      <c r="C25" s="122">
        <v>4394</v>
      </c>
      <c r="D25" s="122">
        <f t="shared" si="2"/>
        <v>216</v>
      </c>
      <c r="E25" s="123">
        <f t="shared" si="3"/>
        <v>5.169937769267592</v>
      </c>
    </row>
    <row r="26" spans="1:5" s="62" customFormat="1" ht="27.75" customHeight="1">
      <c r="A26" s="124" t="s">
        <v>29</v>
      </c>
      <c r="B26" s="118">
        <v>4075</v>
      </c>
      <c r="C26" s="122">
        <v>29072</v>
      </c>
      <c r="D26" s="122">
        <f t="shared" si="2"/>
        <v>24997</v>
      </c>
      <c r="E26" s="123">
        <f t="shared" si="3"/>
        <v>613.4233128834355</v>
      </c>
    </row>
    <row r="27" spans="1:5" s="62" customFormat="1" ht="28.5" customHeight="1">
      <c r="A27" s="124" t="s">
        <v>30</v>
      </c>
      <c r="B27" s="118">
        <v>34618</v>
      </c>
      <c r="C27" s="122">
        <v>6283</v>
      </c>
      <c r="D27" s="122">
        <f t="shared" si="2"/>
        <v>-28335</v>
      </c>
      <c r="E27" s="123">
        <f t="shared" si="3"/>
        <v>-81.85048240799584</v>
      </c>
    </row>
    <row r="28" spans="1:16" ht="25.5" customHeight="1">
      <c r="A28" s="125" t="s">
        <v>31</v>
      </c>
      <c r="B28" s="118">
        <v>277</v>
      </c>
      <c r="C28" s="122">
        <v>302</v>
      </c>
      <c r="D28" s="122">
        <f t="shared" si="2"/>
        <v>25</v>
      </c>
      <c r="E28" s="123">
        <f t="shared" si="3"/>
        <v>9.025270758122744</v>
      </c>
      <c r="J28" s="62"/>
      <c r="K28" s="62"/>
      <c r="L28" s="62"/>
      <c r="M28" s="62"/>
      <c r="N28" s="62"/>
      <c r="O28" s="62"/>
      <c r="P28" s="62"/>
    </row>
    <row r="29" spans="1:16" ht="21.75" customHeight="1">
      <c r="A29" s="126" t="s">
        <v>32</v>
      </c>
      <c r="B29" s="118">
        <v>4452</v>
      </c>
      <c r="C29" s="122">
        <v>4514</v>
      </c>
      <c r="D29" s="122">
        <f t="shared" si="2"/>
        <v>62</v>
      </c>
      <c r="E29" s="123">
        <f t="shared" si="3"/>
        <v>1.3926325247079965</v>
      </c>
      <c r="F29" s="127"/>
      <c r="J29" s="62"/>
      <c r="K29" s="62"/>
      <c r="L29" s="62"/>
      <c r="M29" s="62"/>
      <c r="N29" s="62"/>
      <c r="O29" s="62"/>
      <c r="P29" s="62"/>
    </row>
    <row r="30" spans="1:16" ht="24.75" customHeight="1">
      <c r="A30" s="124" t="s">
        <v>33</v>
      </c>
      <c r="B30" s="122">
        <f>SUM(B31:B34)</f>
        <v>120726.5</v>
      </c>
      <c r="C30" s="122">
        <f>SUM(C31:C34)</f>
        <v>108666.5</v>
      </c>
      <c r="D30" s="122">
        <f t="shared" si="2"/>
        <v>-12060</v>
      </c>
      <c r="E30" s="123">
        <f t="shared" si="3"/>
        <v>-9.989521770282416</v>
      </c>
      <c r="J30" s="62"/>
      <c r="K30" s="62"/>
      <c r="L30" s="62"/>
      <c r="M30" s="62"/>
      <c r="N30" s="62"/>
      <c r="O30" s="62"/>
      <c r="P30" s="62"/>
    </row>
    <row r="31" spans="1:5" ht="24" customHeight="1">
      <c r="A31" s="124" t="s">
        <v>12</v>
      </c>
      <c r="B31" s="122">
        <f>B9</f>
        <v>63307</v>
      </c>
      <c r="C31" s="122">
        <f>C9</f>
        <v>57709</v>
      </c>
      <c r="D31" s="122">
        <f t="shared" si="2"/>
        <v>-5598</v>
      </c>
      <c r="E31" s="123">
        <f t="shared" si="3"/>
        <v>-8.842624038415973</v>
      </c>
    </row>
    <row r="32" spans="1:5" ht="25.5" customHeight="1">
      <c r="A32" s="124" t="s">
        <v>13</v>
      </c>
      <c r="B32" s="122">
        <f>B10*1.5</f>
        <v>54906</v>
      </c>
      <c r="C32" s="122">
        <f>C10*1.5</f>
        <v>48625.5</v>
      </c>
      <c r="D32" s="122">
        <f t="shared" si="2"/>
        <v>-6280.5</v>
      </c>
      <c r="E32" s="123">
        <f aca="true" t="shared" si="4" ref="E32:E40">IF(B32=0,"",D32/B32*100)</f>
        <v>-11.438640585728335</v>
      </c>
    </row>
    <row r="33" spans="1:5" ht="24.75" customHeight="1">
      <c r="A33" s="124" t="s">
        <v>14</v>
      </c>
      <c r="B33" s="122">
        <f>B11*1.5</f>
        <v>2359.5</v>
      </c>
      <c r="C33" s="122">
        <f>C11*1.5</f>
        <v>2178</v>
      </c>
      <c r="D33" s="122">
        <f aca="true" t="shared" si="5" ref="D33:D40">C33-B33</f>
        <v>-181.5</v>
      </c>
      <c r="E33" s="123">
        <f t="shared" si="4"/>
        <v>-7.6923076923076925</v>
      </c>
    </row>
    <row r="34" spans="1:5" ht="24" customHeight="1">
      <c r="A34" s="124" t="s">
        <v>34</v>
      </c>
      <c r="B34" s="122">
        <v>154</v>
      </c>
      <c r="C34" s="122">
        <v>154</v>
      </c>
      <c r="D34" s="122">
        <f t="shared" si="5"/>
        <v>0</v>
      </c>
      <c r="E34" s="123">
        <f t="shared" si="4"/>
        <v>0</v>
      </c>
    </row>
    <row r="35" spans="1:5" ht="24" customHeight="1">
      <c r="A35" s="124" t="s">
        <v>35</v>
      </c>
      <c r="B35" s="122">
        <f>SUM(B36:B40)</f>
        <v>126868</v>
      </c>
      <c r="C35" s="122">
        <f>SUM(C36:C40)</f>
        <v>122141</v>
      </c>
      <c r="D35" s="122">
        <f>SUM(D36:D40)</f>
        <v>-4727</v>
      </c>
      <c r="E35" s="123">
        <f t="shared" si="4"/>
        <v>-3.7259198537062144</v>
      </c>
    </row>
    <row r="36" spans="1:5" ht="21.75" customHeight="1">
      <c r="A36" s="124" t="s">
        <v>36</v>
      </c>
      <c r="B36" s="122">
        <v>14150</v>
      </c>
      <c r="C36" s="122">
        <v>14150</v>
      </c>
      <c r="D36" s="122">
        <f t="shared" si="5"/>
        <v>0</v>
      </c>
      <c r="E36" s="123">
        <f t="shared" si="4"/>
        <v>0</v>
      </c>
    </row>
    <row r="37" spans="1:5" ht="24" customHeight="1">
      <c r="A37" s="124" t="s">
        <v>37</v>
      </c>
      <c r="B37" s="122">
        <v>55598</v>
      </c>
      <c r="C37" s="122">
        <v>63077</v>
      </c>
      <c r="D37" s="122">
        <f t="shared" si="5"/>
        <v>7479</v>
      </c>
      <c r="E37" s="123">
        <f t="shared" si="4"/>
        <v>13.451922731033491</v>
      </c>
    </row>
    <row r="38" spans="1:5" ht="24" customHeight="1">
      <c r="A38" s="124" t="s">
        <v>38</v>
      </c>
      <c r="B38" s="122">
        <v>13589</v>
      </c>
      <c r="C38" s="122"/>
      <c r="D38" s="122">
        <f t="shared" si="5"/>
        <v>-13589</v>
      </c>
      <c r="E38" s="123">
        <f t="shared" si="4"/>
        <v>-100</v>
      </c>
    </row>
    <row r="39" spans="1:5" ht="24" customHeight="1">
      <c r="A39" s="124" t="s">
        <v>39</v>
      </c>
      <c r="B39" s="122">
        <v>16125</v>
      </c>
      <c r="C39" s="122">
        <v>27814</v>
      </c>
      <c r="D39" s="122">
        <f t="shared" si="5"/>
        <v>11689</v>
      </c>
      <c r="E39" s="123">
        <f t="shared" si="4"/>
        <v>72.48992248062015</v>
      </c>
    </row>
    <row r="40" spans="1:5" ht="24" customHeight="1">
      <c r="A40" s="124" t="s">
        <v>40</v>
      </c>
      <c r="B40" s="122">
        <v>27406</v>
      </c>
      <c r="C40" s="122">
        <v>17100</v>
      </c>
      <c r="D40" s="122">
        <f t="shared" si="5"/>
        <v>-10306</v>
      </c>
      <c r="E40" s="123">
        <f t="shared" si="4"/>
        <v>-37.60490403561264</v>
      </c>
    </row>
    <row r="41" spans="1:5" ht="22.5" customHeight="1">
      <c r="A41" s="128" t="s">
        <v>41</v>
      </c>
      <c r="B41" s="129"/>
      <c r="C41" s="129"/>
      <c r="D41" s="129"/>
      <c r="E41" s="130"/>
    </row>
  </sheetData>
  <sheetProtection/>
  <mergeCells count="5">
    <mergeCell ref="A2:E2"/>
    <mergeCell ref="A3:E3"/>
    <mergeCell ref="C4:E4"/>
    <mergeCell ref="A4:A5"/>
    <mergeCell ref="B4:B5"/>
  </mergeCells>
  <printOptions/>
  <pageMargins left="1.38" right="1.15" top="0.39" bottom="0.23" header="0.39" footer="0.31"/>
  <pageSetup horizontalDpi="600" verticalDpi="600" orientation="portrait" paperSize="9" scale="8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="90" zoomScaleNormal="90" zoomScaleSheetLayoutView="100" workbookViewId="0" topLeftCell="A1">
      <selection activeCell="C60" sqref="C60"/>
    </sheetView>
  </sheetViews>
  <sheetFormatPr defaultColWidth="9.140625" defaultRowHeight="12.75"/>
  <cols>
    <col min="1" max="1" width="48.8515625" style="98" customWidth="1"/>
    <col min="2" max="2" width="14.57421875" style="98" customWidth="1"/>
    <col min="3" max="3" width="14.00390625" style="98" customWidth="1"/>
    <col min="4" max="4" width="13.8515625" style="99" customWidth="1"/>
    <col min="5" max="252" width="9.140625" style="99" customWidth="1"/>
  </cols>
  <sheetData>
    <row r="1" spans="1:3" s="97" customFormat="1" ht="14.25">
      <c r="A1" s="98" t="s">
        <v>42</v>
      </c>
      <c r="B1" s="98"/>
      <c r="C1" s="98"/>
    </row>
    <row r="2" spans="1:4" s="97" customFormat="1" ht="22.5" customHeight="1">
      <c r="A2" s="100" t="s">
        <v>43</v>
      </c>
      <c r="B2" s="100"/>
      <c r="C2" s="100"/>
      <c r="D2" s="100"/>
    </row>
    <row r="3" spans="1:4" s="97" customFormat="1" ht="18.75" customHeight="1">
      <c r="A3" s="98"/>
      <c r="B3" s="98"/>
      <c r="D3" s="101" t="s">
        <v>2</v>
      </c>
    </row>
    <row r="4" spans="1:4" s="97" customFormat="1" ht="24" customHeight="1">
      <c r="A4" s="76" t="s">
        <v>44</v>
      </c>
      <c r="B4" s="28" t="s">
        <v>45</v>
      </c>
      <c r="C4" s="28" t="s">
        <v>46</v>
      </c>
      <c r="D4" s="28" t="s">
        <v>47</v>
      </c>
    </row>
    <row r="5" spans="1:4" s="97" customFormat="1" ht="15">
      <c r="A5" s="102" t="s">
        <v>48</v>
      </c>
      <c r="B5" s="102">
        <f>SUM(B6:B16)</f>
        <v>8796</v>
      </c>
      <c r="C5" s="102">
        <f>SUM(C6:C16)</f>
        <v>8796</v>
      </c>
      <c r="D5" s="103">
        <f>C5-B5</f>
        <v>0</v>
      </c>
    </row>
    <row r="6" spans="1:4" s="97" customFormat="1" ht="15">
      <c r="A6" s="104" t="s">
        <v>12</v>
      </c>
      <c r="B6" s="102">
        <v>4685</v>
      </c>
      <c r="C6" s="102">
        <v>4685</v>
      </c>
      <c r="D6" s="103">
        <f aca="true" t="shared" si="0" ref="D6:D32">C6-B6</f>
        <v>0</v>
      </c>
    </row>
    <row r="7" spans="1:4" s="97" customFormat="1" ht="15">
      <c r="A7" s="104" t="s">
        <v>13</v>
      </c>
      <c r="B7" s="102">
        <v>372</v>
      </c>
      <c r="C7" s="102">
        <v>372</v>
      </c>
      <c r="D7" s="103">
        <f t="shared" si="0"/>
        <v>0</v>
      </c>
    </row>
    <row r="8" spans="1:4" s="97" customFormat="1" ht="15">
      <c r="A8" s="104" t="s">
        <v>14</v>
      </c>
      <c r="B8" s="102">
        <v>1452</v>
      </c>
      <c r="C8" s="102">
        <v>1452</v>
      </c>
      <c r="D8" s="103">
        <f t="shared" si="0"/>
        <v>0</v>
      </c>
    </row>
    <row r="9" spans="1:4" s="97" customFormat="1" ht="15">
      <c r="A9" s="104" t="s">
        <v>15</v>
      </c>
      <c r="B9" s="102">
        <v>1</v>
      </c>
      <c r="C9" s="102">
        <v>1</v>
      </c>
      <c r="D9" s="103">
        <f t="shared" si="0"/>
        <v>0</v>
      </c>
    </row>
    <row r="10" spans="1:4" s="97" customFormat="1" ht="15">
      <c r="A10" s="104" t="s">
        <v>16</v>
      </c>
      <c r="B10" s="102">
        <v>289</v>
      </c>
      <c r="C10" s="102">
        <v>289</v>
      </c>
      <c r="D10" s="103">
        <f t="shared" si="0"/>
        <v>0</v>
      </c>
    </row>
    <row r="11" spans="1:4" s="97" customFormat="1" ht="15">
      <c r="A11" s="104" t="s">
        <v>17</v>
      </c>
      <c r="B11" s="102">
        <v>156</v>
      </c>
      <c r="C11" s="102">
        <v>156</v>
      </c>
      <c r="D11" s="103">
        <f t="shared" si="0"/>
        <v>0</v>
      </c>
    </row>
    <row r="12" spans="1:4" s="97" customFormat="1" ht="15">
      <c r="A12" s="104" t="s">
        <v>18</v>
      </c>
      <c r="B12" s="102">
        <v>570</v>
      </c>
      <c r="C12" s="102">
        <v>570</v>
      </c>
      <c r="D12" s="103">
        <f t="shared" si="0"/>
        <v>0</v>
      </c>
    </row>
    <row r="13" spans="1:4" s="97" customFormat="1" ht="15">
      <c r="A13" s="104" t="s">
        <v>19</v>
      </c>
      <c r="B13" s="102">
        <v>392</v>
      </c>
      <c r="C13" s="102">
        <v>392</v>
      </c>
      <c r="D13" s="103">
        <f t="shared" si="0"/>
        <v>0</v>
      </c>
    </row>
    <row r="14" spans="1:4" s="97" customFormat="1" ht="15">
      <c r="A14" s="104" t="s">
        <v>20</v>
      </c>
      <c r="B14" s="102">
        <v>782</v>
      </c>
      <c r="C14" s="102">
        <v>782</v>
      </c>
      <c r="D14" s="103">
        <f t="shared" si="0"/>
        <v>0</v>
      </c>
    </row>
    <row r="15" spans="1:4" s="97" customFormat="1" ht="15">
      <c r="A15" s="104" t="s">
        <v>21</v>
      </c>
      <c r="B15" s="102">
        <v>32</v>
      </c>
      <c r="C15" s="102">
        <v>32</v>
      </c>
      <c r="D15" s="103">
        <f t="shared" si="0"/>
        <v>0</v>
      </c>
    </row>
    <row r="16" spans="1:4" s="97" customFormat="1" ht="15">
      <c r="A16" s="104" t="s">
        <v>22</v>
      </c>
      <c r="B16" s="102">
        <v>65</v>
      </c>
      <c r="C16" s="102">
        <v>65</v>
      </c>
      <c r="D16" s="103">
        <f t="shared" si="0"/>
        <v>0</v>
      </c>
    </row>
    <row r="17" spans="1:4" s="97" customFormat="1" ht="15">
      <c r="A17" s="105" t="s">
        <v>25</v>
      </c>
      <c r="B17" s="102">
        <f>SUM(B18:B24)</f>
        <v>73801</v>
      </c>
      <c r="C17" s="102">
        <f>SUM(C18:C24)</f>
        <v>67801</v>
      </c>
      <c r="D17" s="103">
        <f t="shared" si="0"/>
        <v>-6000</v>
      </c>
    </row>
    <row r="18" spans="1:4" s="97" customFormat="1" ht="15">
      <c r="A18" s="105" t="s">
        <v>26</v>
      </c>
      <c r="B18" s="102">
        <v>20630</v>
      </c>
      <c r="C18" s="102">
        <v>20630</v>
      </c>
      <c r="D18" s="103">
        <f t="shared" si="0"/>
        <v>0</v>
      </c>
    </row>
    <row r="19" spans="1:4" s="97" customFormat="1" ht="15">
      <c r="A19" s="105" t="s">
        <v>27</v>
      </c>
      <c r="B19" s="102">
        <v>6285</v>
      </c>
      <c r="C19" s="102">
        <v>3000</v>
      </c>
      <c r="D19" s="103">
        <f t="shared" si="0"/>
        <v>-3285</v>
      </c>
    </row>
    <row r="20" spans="1:4" s="97" customFormat="1" ht="15">
      <c r="A20" s="105" t="s">
        <v>28</v>
      </c>
      <c r="B20" s="102">
        <v>4369</v>
      </c>
      <c r="C20" s="102">
        <v>4369</v>
      </c>
      <c r="D20" s="103">
        <f t="shared" si="0"/>
        <v>0</v>
      </c>
    </row>
    <row r="21" spans="1:4" s="97" customFormat="1" ht="15">
      <c r="A21" s="105" t="s">
        <v>29</v>
      </c>
      <c r="B21" s="102">
        <v>3859</v>
      </c>
      <c r="C21" s="102">
        <v>29000</v>
      </c>
      <c r="D21" s="103">
        <f t="shared" si="0"/>
        <v>25141</v>
      </c>
    </row>
    <row r="22" spans="1:4" s="97" customFormat="1" ht="15">
      <c r="A22" s="105" t="s">
        <v>30</v>
      </c>
      <c r="B22" s="102">
        <v>33946</v>
      </c>
      <c r="C22" s="102">
        <v>6000</v>
      </c>
      <c r="D22" s="103">
        <f t="shared" si="0"/>
        <v>-27946</v>
      </c>
    </row>
    <row r="23" spans="1:4" s="97" customFormat="1" ht="15">
      <c r="A23" s="105" t="s">
        <v>31</v>
      </c>
      <c r="B23" s="102">
        <v>274</v>
      </c>
      <c r="C23" s="102">
        <v>302</v>
      </c>
      <c r="D23" s="103">
        <f t="shared" si="0"/>
        <v>28</v>
      </c>
    </row>
    <row r="24" spans="1:4" s="97" customFormat="1" ht="15">
      <c r="A24" s="105" t="s">
        <v>32</v>
      </c>
      <c r="B24" s="102">
        <v>4438</v>
      </c>
      <c r="C24" s="102">
        <v>4500</v>
      </c>
      <c r="D24" s="103">
        <f t="shared" si="0"/>
        <v>62</v>
      </c>
    </row>
    <row r="25" spans="1:4" s="97" customFormat="1" ht="15">
      <c r="A25" s="106" t="s">
        <v>49</v>
      </c>
      <c r="B25" s="107">
        <f>B5+B17</f>
        <v>82597</v>
      </c>
      <c r="C25" s="107">
        <f>C5+C17</f>
        <v>76597</v>
      </c>
      <c r="D25" s="103">
        <f t="shared" si="0"/>
        <v>-6000</v>
      </c>
    </row>
    <row r="26" spans="1:12" ht="15" customHeight="1">
      <c r="A26" s="108" t="s">
        <v>50</v>
      </c>
      <c r="B26" s="108">
        <v>91635</v>
      </c>
      <c r="C26" s="108">
        <v>72235</v>
      </c>
      <c r="D26" s="103">
        <f t="shared" si="0"/>
        <v>-19400</v>
      </c>
      <c r="F26" s="97"/>
      <c r="G26" s="97"/>
      <c r="H26" s="97"/>
      <c r="I26" s="97"/>
      <c r="J26" s="97"/>
      <c r="K26" s="97"/>
      <c r="L26" s="97"/>
    </row>
    <row r="27" spans="1:12" ht="14.25">
      <c r="A27" s="108" t="s">
        <v>51</v>
      </c>
      <c r="B27" s="108">
        <v>107000</v>
      </c>
      <c r="C27" s="109">
        <v>87000</v>
      </c>
      <c r="D27" s="103">
        <f t="shared" si="0"/>
        <v>-20000</v>
      </c>
      <c r="F27" s="97"/>
      <c r="G27" s="97"/>
      <c r="H27" s="97"/>
      <c r="I27" s="97"/>
      <c r="J27" s="97"/>
      <c r="K27" s="97"/>
      <c r="L27" s="97"/>
    </row>
    <row r="28" spans="1:12" ht="14.25">
      <c r="A28" s="108" t="s">
        <v>52</v>
      </c>
      <c r="B28" s="108">
        <v>12100</v>
      </c>
      <c r="C28" s="109">
        <v>17100</v>
      </c>
      <c r="D28" s="103">
        <f t="shared" si="0"/>
        <v>5000</v>
      </c>
      <c r="F28" s="97"/>
      <c r="G28" s="97"/>
      <c r="H28" s="97"/>
      <c r="I28" s="97"/>
      <c r="J28" s="97"/>
      <c r="K28" s="97"/>
      <c r="L28" s="97"/>
    </row>
    <row r="29" spans="1:12" ht="14.25">
      <c r="A29" s="108" t="s">
        <v>53</v>
      </c>
      <c r="B29" s="108"/>
      <c r="C29" s="109">
        <v>15066</v>
      </c>
      <c r="D29" s="103">
        <f t="shared" si="0"/>
        <v>15066</v>
      </c>
      <c r="F29" s="97"/>
      <c r="G29" s="97"/>
      <c r="H29" s="97"/>
      <c r="I29" s="97"/>
      <c r="J29" s="97"/>
      <c r="K29" s="97"/>
      <c r="L29" s="97"/>
    </row>
    <row r="30" spans="1:4" ht="14.25">
      <c r="A30" s="108" t="s">
        <v>54</v>
      </c>
      <c r="B30" s="108"/>
      <c r="C30" s="109">
        <v>12748</v>
      </c>
      <c r="D30" s="103">
        <f t="shared" si="0"/>
        <v>12748</v>
      </c>
    </row>
    <row r="31" spans="1:4" ht="14.25">
      <c r="A31" s="108" t="s">
        <v>55</v>
      </c>
      <c r="B31" s="108"/>
      <c r="C31" s="109">
        <v>294</v>
      </c>
      <c r="D31" s="103">
        <f t="shared" si="0"/>
        <v>294</v>
      </c>
    </row>
    <row r="32" spans="1:4" ht="15.75" customHeight="1">
      <c r="A32" s="108" t="s">
        <v>56</v>
      </c>
      <c r="B32" s="108"/>
      <c r="C32" s="108">
        <v>54002</v>
      </c>
      <c r="D32" s="103">
        <f t="shared" si="0"/>
        <v>54002</v>
      </c>
    </row>
    <row r="33" spans="1:4" ht="18" customHeight="1">
      <c r="A33" s="73" t="s">
        <v>57</v>
      </c>
      <c r="B33" s="110">
        <f>SUM(B25:B32)</f>
        <v>293332</v>
      </c>
      <c r="C33" s="110">
        <f>SUM(C25:C32)</f>
        <v>335042</v>
      </c>
      <c r="D33" s="103">
        <f>SUM(D25:D32)</f>
        <v>41710</v>
      </c>
    </row>
    <row r="34" spans="1:4" ht="15" customHeight="1">
      <c r="A34" s="76" t="s">
        <v>44</v>
      </c>
      <c r="B34" s="28" t="s">
        <v>45</v>
      </c>
      <c r="C34" s="28" t="s">
        <v>46</v>
      </c>
      <c r="D34" s="28" t="s">
        <v>47</v>
      </c>
    </row>
    <row r="35" spans="1:4" ht="15.75" customHeight="1">
      <c r="A35" s="108" t="s">
        <v>58</v>
      </c>
      <c r="B35" s="108">
        <v>36862</v>
      </c>
      <c r="C35" s="108">
        <v>32599</v>
      </c>
      <c r="D35" s="103">
        <f>C35-B35</f>
        <v>-4263</v>
      </c>
    </row>
    <row r="36" spans="1:4" ht="15.75" customHeight="1">
      <c r="A36" s="108" t="s">
        <v>59</v>
      </c>
      <c r="B36" s="108">
        <v>499</v>
      </c>
      <c r="C36" s="108">
        <v>457</v>
      </c>
      <c r="D36" s="103">
        <f>C36-B36</f>
        <v>-42</v>
      </c>
    </row>
    <row r="37" spans="1:4" ht="15.75" customHeight="1">
      <c r="A37" s="108" t="s">
        <v>60</v>
      </c>
      <c r="B37" s="108">
        <v>21842</v>
      </c>
      <c r="C37" s="108">
        <v>18600</v>
      </c>
      <c r="D37" s="103">
        <f aca="true" t="shared" si="1" ref="D37:D58">C37-B37</f>
        <v>-3242</v>
      </c>
    </row>
    <row r="38" spans="1:4" ht="15.75" customHeight="1">
      <c r="A38" s="108" t="s">
        <v>61</v>
      </c>
      <c r="B38" s="108">
        <v>69015</v>
      </c>
      <c r="C38" s="108">
        <v>69015</v>
      </c>
      <c r="D38" s="103"/>
    </row>
    <row r="39" spans="1:4" ht="15.75" customHeight="1">
      <c r="A39" s="108" t="s">
        <v>62</v>
      </c>
      <c r="B39" s="108">
        <v>12915</v>
      </c>
      <c r="C39" s="108">
        <v>12075</v>
      </c>
      <c r="D39" s="103">
        <f t="shared" si="1"/>
        <v>-840</v>
      </c>
    </row>
    <row r="40" spans="1:4" ht="15.75" customHeight="1">
      <c r="A40" s="108" t="s">
        <v>63</v>
      </c>
      <c r="B40" s="108">
        <v>11887</v>
      </c>
      <c r="C40" s="108">
        <v>9486</v>
      </c>
      <c r="D40" s="103">
        <f t="shared" si="1"/>
        <v>-2401</v>
      </c>
    </row>
    <row r="41" spans="1:4" ht="15.75" customHeight="1">
      <c r="A41" s="108" t="s">
        <v>64</v>
      </c>
      <c r="B41" s="108">
        <v>24222</v>
      </c>
      <c r="C41" s="108">
        <v>23280</v>
      </c>
      <c r="D41" s="103">
        <f t="shared" si="1"/>
        <v>-942</v>
      </c>
    </row>
    <row r="42" spans="1:4" ht="15.75" customHeight="1">
      <c r="A42" s="108" t="s">
        <v>65</v>
      </c>
      <c r="B42" s="108">
        <v>17584</v>
      </c>
      <c r="C42" s="108">
        <v>16964</v>
      </c>
      <c r="D42" s="103">
        <f t="shared" si="1"/>
        <v>-620</v>
      </c>
    </row>
    <row r="43" spans="1:4" ht="15.75" customHeight="1">
      <c r="A43" s="108" t="s">
        <v>66</v>
      </c>
      <c r="B43" s="108">
        <v>4634</v>
      </c>
      <c r="C43" s="108">
        <v>4634</v>
      </c>
      <c r="D43" s="103"/>
    </row>
    <row r="44" spans="1:4" ht="15.75" customHeight="1">
      <c r="A44" s="108" t="s">
        <v>67</v>
      </c>
      <c r="B44" s="108">
        <v>25775</v>
      </c>
      <c r="C44" s="108">
        <v>40722</v>
      </c>
      <c r="D44" s="103">
        <f t="shared" si="1"/>
        <v>14947</v>
      </c>
    </row>
    <row r="45" spans="1:4" ht="15.75" customHeight="1">
      <c r="A45" s="108" t="s">
        <v>68</v>
      </c>
      <c r="B45" s="108">
        <v>6766</v>
      </c>
      <c r="C45" s="108">
        <v>6497</v>
      </c>
      <c r="D45" s="103">
        <f t="shared" si="1"/>
        <v>-269</v>
      </c>
    </row>
    <row r="46" spans="1:4" ht="15.75" customHeight="1">
      <c r="A46" s="108" t="s">
        <v>69</v>
      </c>
      <c r="B46" s="108">
        <v>5449</v>
      </c>
      <c r="C46" s="108">
        <v>9353</v>
      </c>
      <c r="D46" s="103">
        <f t="shared" si="1"/>
        <v>3904</v>
      </c>
    </row>
    <row r="47" spans="1:4" ht="15.75" customHeight="1">
      <c r="A47" s="108" t="s">
        <v>70</v>
      </c>
      <c r="B47" s="108">
        <v>9275</v>
      </c>
      <c r="C47" s="108">
        <v>29283</v>
      </c>
      <c r="D47" s="103">
        <f t="shared" si="1"/>
        <v>20008</v>
      </c>
    </row>
    <row r="48" spans="1:4" ht="15.75" customHeight="1">
      <c r="A48" s="108" t="s">
        <v>71</v>
      </c>
      <c r="B48" s="108">
        <v>573</v>
      </c>
      <c r="C48" s="108">
        <v>1211</v>
      </c>
      <c r="D48" s="103">
        <f t="shared" si="1"/>
        <v>638</v>
      </c>
    </row>
    <row r="49" spans="1:4" ht="15.75" customHeight="1">
      <c r="A49" s="108" t="s">
        <v>72</v>
      </c>
      <c r="B49" s="108">
        <v>3000</v>
      </c>
      <c r="C49" s="108">
        <v>681</v>
      </c>
      <c r="D49" s="103">
        <f t="shared" si="1"/>
        <v>-2319</v>
      </c>
    </row>
    <row r="50" spans="1:4" ht="15.75" customHeight="1">
      <c r="A50" s="108" t="s">
        <v>73</v>
      </c>
      <c r="B50" s="108">
        <v>1500</v>
      </c>
      <c r="C50" s="108">
        <v>1500</v>
      </c>
      <c r="D50" s="103"/>
    </row>
    <row r="51" spans="1:4" ht="15.75" customHeight="1">
      <c r="A51" s="108" t="s">
        <v>74</v>
      </c>
      <c r="B51" s="108">
        <v>3017</v>
      </c>
      <c r="C51" s="108">
        <v>3017</v>
      </c>
      <c r="D51" s="103"/>
    </row>
    <row r="52" spans="1:4" ht="15.75" customHeight="1">
      <c r="A52" s="108" t="s">
        <v>75</v>
      </c>
      <c r="B52" s="108">
        <v>1077</v>
      </c>
      <c r="C52" s="108">
        <v>1077</v>
      </c>
      <c r="D52" s="103"/>
    </row>
    <row r="53" spans="1:4" ht="15.75" customHeight="1">
      <c r="A53" s="108" t="s">
        <v>76</v>
      </c>
      <c r="B53" s="108">
        <v>1011</v>
      </c>
      <c r="C53" s="108">
        <v>1011</v>
      </c>
      <c r="D53" s="103"/>
    </row>
    <row r="54" spans="1:4" ht="15.75" customHeight="1">
      <c r="A54" s="108" t="s">
        <v>77</v>
      </c>
      <c r="B54" s="108">
        <v>3471</v>
      </c>
      <c r="C54" s="108">
        <v>3471</v>
      </c>
      <c r="D54" s="103"/>
    </row>
    <row r="55" spans="1:4" ht="15.75" customHeight="1">
      <c r="A55" s="108" t="s">
        <v>78</v>
      </c>
      <c r="B55" s="108">
        <v>3500</v>
      </c>
      <c r="C55" s="108">
        <v>3500</v>
      </c>
      <c r="D55" s="103"/>
    </row>
    <row r="56" spans="1:4" ht="15.75" customHeight="1">
      <c r="A56" s="108" t="s">
        <v>79</v>
      </c>
      <c r="B56" s="108">
        <v>10348</v>
      </c>
      <c r="C56" s="108">
        <v>21722</v>
      </c>
      <c r="D56" s="103">
        <f t="shared" si="1"/>
        <v>11374</v>
      </c>
    </row>
    <row r="57" spans="1:4" ht="15.75" customHeight="1">
      <c r="A57" s="108" t="s">
        <v>80</v>
      </c>
      <c r="B57" s="108">
        <v>5991</v>
      </c>
      <c r="C57" s="108">
        <v>6700</v>
      </c>
      <c r="D57" s="103">
        <f t="shared" si="1"/>
        <v>709</v>
      </c>
    </row>
    <row r="58" spans="1:4" ht="15.75" customHeight="1">
      <c r="A58" s="108" t="s">
        <v>81</v>
      </c>
      <c r="B58" s="108"/>
      <c r="C58" s="108">
        <v>76</v>
      </c>
      <c r="D58" s="103">
        <f t="shared" si="1"/>
        <v>76</v>
      </c>
    </row>
    <row r="59" spans="1:4" ht="15.75" customHeight="1">
      <c r="A59" s="73" t="s">
        <v>82</v>
      </c>
      <c r="B59" s="110">
        <f>SUM(B35:B57)</f>
        <v>280213</v>
      </c>
      <c r="C59" s="110">
        <f>SUM(C35:C58)</f>
        <v>316931</v>
      </c>
      <c r="D59" s="103">
        <f aca="true" t="shared" si="2" ref="D56:D63">C59-B59</f>
        <v>36718</v>
      </c>
    </row>
    <row r="60" spans="1:4" ht="15.75" customHeight="1">
      <c r="A60" s="108" t="s">
        <v>83</v>
      </c>
      <c r="B60" s="108">
        <v>-9800</v>
      </c>
      <c r="C60" s="108">
        <v>-19300</v>
      </c>
      <c r="D60" s="103">
        <f t="shared" si="2"/>
        <v>-9500</v>
      </c>
    </row>
    <row r="61" spans="1:4" ht="15.75" customHeight="1">
      <c r="A61" s="108" t="s">
        <v>84</v>
      </c>
      <c r="B61" s="108">
        <v>6355</v>
      </c>
      <c r="C61" s="108">
        <v>6043</v>
      </c>
      <c r="D61" s="103">
        <f t="shared" si="2"/>
        <v>-312</v>
      </c>
    </row>
    <row r="62" spans="1:4" ht="15.75" customHeight="1">
      <c r="A62" s="108" t="s">
        <v>85</v>
      </c>
      <c r="B62" s="108">
        <v>14644</v>
      </c>
      <c r="C62" s="108">
        <v>14644</v>
      </c>
      <c r="D62" s="103">
        <f t="shared" si="2"/>
        <v>0</v>
      </c>
    </row>
    <row r="63" spans="1:4" ht="15.75" customHeight="1">
      <c r="A63" s="108" t="s">
        <v>86</v>
      </c>
      <c r="B63" s="108"/>
      <c r="C63" s="108">
        <v>14804</v>
      </c>
      <c r="D63" s="103">
        <f t="shared" si="2"/>
        <v>14804</v>
      </c>
    </row>
    <row r="64" spans="1:4" ht="15.75" customHeight="1">
      <c r="A64" s="108" t="s">
        <v>87</v>
      </c>
      <c r="B64" s="108"/>
      <c r="C64" s="108"/>
      <c r="D64" s="103"/>
    </row>
    <row r="65" spans="1:4" ht="15.75" customHeight="1">
      <c r="A65" s="108" t="s">
        <v>88</v>
      </c>
      <c r="B65" s="108">
        <v>1920</v>
      </c>
      <c r="C65" s="108">
        <v>1920</v>
      </c>
      <c r="D65" s="103"/>
    </row>
    <row r="66" spans="1:4" ht="15.75" customHeight="1">
      <c r="A66" s="108" t="s">
        <v>89</v>
      </c>
      <c r="B66" s="108"/>
      <c r="C66" s="108"/>
      <c r="D66" s="103"/>
    </row>
    <row r="67" spans="1:4" ht="15.75" customHeight="1">
      <c r="A67" s="73" t="s">
        <v>90</v>
      </c>
      <c r="B67" s="110">
        <f>SUM(B59:B66)</f>
        <v>293332</v>
      </c>
      <c r="C67" s="110">
        <f>SUM(C59:C66)</f>
        <v>335042</v>
      </c>
      <c r="D67" s="110">
        <f>SUM(D59:D66)</f>
        <v>41710</v>
      </c>
    </row>
  </sheetData>
  <sheetProtection/>
  <mergeCells count="1">
    <mergeCell ref="A2:D2"/>
  </mergeCells>
  <printOptions/>
  <pageMargins left="1.38" right="1.15" top="0.39" bottom="0.23" header="0.39" footer="0.31"/>
  <pageSetup horizontalDpi="600" verticalDpi="600" orientation="portrait" paperSize="9" scale="75"/>
  <headerFooter scaleWithDoc="0" alignWithMargins="0"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53"/>
  <sheetViews>
    <sheetView zoomScaleSheetLayoutView="100" workbookViewId="0" topLeftCell="A1">
      <selection activeCell="A12" sqref="A12"/>
    </sheetView>
  </sheetViews>
  <sheetFormatPr defaultColWidth="10.28125" defaultRowHeight="12.75"/>
  <cols>
    <col min="1" max="1" width="63.57421875" style="4" customWidth="1"/>
    <col min="2" max="2" width="14.140625" style="61" customWidth="1"/>
    <col min="3" max="3" width="15.28125" style="61" customWidth="1"/>
    <col min="4" max="4" width="14.00390625" style="61" customWidth="1"/>
    <col min="5" max="247" width="10.28125" style="4" customWidth="1"/>
    <col min="248" max="251" width="10.28125" style="1" customWidth="1"/>
    <col min="252" max="252" width="10.28125" style="62" customWidth="1"/>
    <col min="253" max="253" width="10.28125" style="48" customWidth="1"/>
  </cols>
  <sheetData>
    <row r="1" spans="1:4" s="4" customFormat="1" ht="14.25">
      <c r="A1" s="63" t="s">
        <v>91</v>
      </c>
      <c r="B1" s="61"/>
      <c r="C1" s="61"/>
      <c r="D1" s="61"/>
    </row>
    <row r="2" spans="1:4" s="4" customFormat="1" ht="18" customHeight="1">
      <c r="A2" s="49" t="s">
        <v>92</v>
      </c>
      <c r="B2" s="49"/>
      <c r="C2" s="49"/>
      <c r="D2" s="49"/>
    </row>
    <row r="3" spans="1:4" s="4" customFormat="1" ht="18" customHeight="1">
      <c r="A3" s="63"/>
      <c r="B3" s="61"/>
      <c r="C3" s="61"/>
      <c r="D3" s="61" t="s">
        <v>93</v>
      </c>
    </row>
    <row r="4" spans="1:4" s="4" customFormat="1" ht="27" customHeight="1">
      <c r="A4" s="27" t="s">
        <v>94</v>
      </c>
      <c r="B4" s="27" t="s">
        <v>45</v>
      </c>
      <c r="C4" s="64" t="s">
        <v>46</v>
      </c>
      <c r="D4" s="28" t="s">
        <v>47</v>
      </c>
    </row>
    <row r="5" spans="1:4" s="4" customFormat="1" ht="19.5" customHeight="1">
      <c r="A5" s="65" t="s">
        <v>95</v>
      </c>
      <c r="B5" s="66">
        <v>629517</v>
      </c>
      <c r="C5" s="66">
        <v>190000</v>
      </c>
      <c r="D5" s="67">
        <f aca="true" t="shared" si="0" ref="D5:D11">C5-B5</f>
        <v>-439517</v>
      </c>
    </row>
    <row r="6" spans="1:4" s="4" customFormat="1" ht="19.5" customHeight="1">
      <c r="A6" s="68" t="s">
        <v>96</v>
      </c>
      <c r="B6" s="69">
        <v>2900</v>
      </c>
      <c r="C6" s="69">
        <v>2900</v>
      </c>
      <c r="D6" s="67">
        <f t="shared" si="0"/>
        <v>0</v>
      </c>
    </row>
    <row r="7" spans="1:4" s="4" customFormat="1" ht="19.5" customHeight="1">
      <c r="A7" s="65" t="s">
        <v>97</v>
      </c>
      <c r="B7" s="66">
        <v>3187</v>
      </c>
      <c r="C7" s="66">
        <v>3187</v>
      </c>
      <c r="D7" s="67">
        <f t="shared" si="0"/>
        <v>0</v>
      </c>
    </row>
    <row r="8" spans="1:4" s="4" customFormat="1" ht="19.5" customHeight="1">
      <c r="A8" s="65" t="s">
        <v>98</v>
      </c>
      <c r="B8" s="66"/>
      <c r="C8" s="70"/>
      <c r="D8" s="71"/>
    </row>
    <row r="9" spans="1:4" s="4" customFormat="1" ht="19.5" customHeight="1">
      <c r="A9" s="65" t="s">
        <v>99</v>
      </c>
      <c r="B9" s="66"/>
      <c r="C9" s="70"/>
      <c r="D9" s="71"/>
    </row>
    <row r="10" spans="1:4" s="4" customFormat="1" ht="19.5" customHeight="1">
      <c r="A10" s="72" t="s">
        <v>49</v>
      </c>
      <c r="B10" s="73">
        <f>SUM(B5:B9)</f>
        <v>635604</v>
      </c>
      <c r="C10" s="74">
        <f>SUM(C5:C9)</f>
        <v>196087</v>
      </c>
      <c r="D10" s="71">
        <f t="shared" si="0"/>
        <v>-439517</v>
      </c>
    </row>
    <row r="11" spans="1:4" s="4" customFormat="1" ht="19.5" customHeight="1">
      <c r="A11" s="32" t="s">
        <v>100</v>
      </c>
      <c r="B11" s="66">
        <f>B12+B15+B16</f>
        <v>7881</v>
      </c>
      <c r="C11" s="66">
        <f>C12+C15+C16</f>
        <v>14668</v>
      </c>
      <c r="D11" s="71">
        <f t="shared" si="0"/>
        <v>6787</v>
      </c>
    </row>
    <row r="12" spans="1:4" s="4" customFormat="1" ht="19.5" customHeight="1">
      <c r="A12" s="32" t="s">
        <v>101</v>
      </c>
      <c r="B12" s="66"/>
      <c r="C12" s="66"/>
      <c r="D12" s="71"/>
    </row>
    <row r="13" spans="1:4" s="4" customFormat="1" ht="19.5" customHeight="1">
      <c r="A13" s="32" t="s">
        <v>102</v>
      </c>
      <c r="B13" s="66"/>
      <c r="C13" s="66"/>
      <c r="D13" s="71"/>
    </row>
    <row r="14" spans="1:4" s="4" customFormat="1" ht="19.5" customHeight="1">
      <c r="A14" s="32" t="s">
        <v>103</v>
      </c>
      <c r="B14" s="66"/>
      <c r="C14" s="70"/>
      <c r="D14" s="71"/>
    </row>
    <row r="15" spans="1:4" s="4" customFormat="1" ht="19.5" customHeight="1">
      <c r="A15" s="32" t="s">
        <v>104</v>
      </c>
      <c r="B15" s="66">
        <v>7881</v>
      </c>
      <c r="C15" s="70">
        <v>14668</v>
      </c>
      <c r="D15" s="71">
        <f aca="true" t="shared" si="1" ref="D15:D19">C15-B15</f>
        <v>6787</v>
      </c>
    </row>
    <row r="16" spans="1:4" s="4" customFormat="1" ht="19.5" customHeight="1">
      <c r="A16" s="32" t="s">
        <v>105</v>
      </c>
      <c r="B16" s="66"/>
      <c r="C16" s="70"/>
      <c r="D16" s="71"/>
    </row>
    <row r="17" spans="1:4" s="4" customFormat="1" ht="19.5" customHeight="1">
      <c r="A17" s="32" t="s">
        <v>106</v>
      </c>
      <c r="B17" s="66"/>
      <c r="C17" s="70">
        <v>71000</v>
      </c>
      <c r="D17" s="71">
        <f t="shared" si="1"/>
        <v>71000</v>
      </c>
    </row>
    <row r="18" spans="1:4" s="4" customFormat="1" ht="19.5" customHeight="1">
      <c r="A18" s="32" t="s">
        <v>107</v>
      </c>
      <c r="B18" s="66"/>
      <c r="C18" s="75">
        <v>10704</v>
      </c>
      <c r="D18" s="71">
        <f t="shared" si="1"/>
        <v>10704</v>
      </c>
    </row>
    <row r="19" spans="1:4" s="4" customFormat="1" ht="19.5" customHeight="1">
      <c r="A19" s="72" t="s">
        <v>108</v>
      </c>
      <c r="B19" s="73">
        <f>SUM(B10+B11+B17)</f>
        <v>643485</v>
      </c>
      <c r="C19" s="73">
        <f>SUM(C10+C11+C17+C18)</f>
        <v>292459</v>
      </c>
      <c r="D19" s="76">
        <f t="shared" si="1"/>
        <v>-351026</v>
      </c>
    </row>
    <row r="20" spans="1:4" ht="24.75" customHeight="1">
      <c r="A20" s="77" t="s">
        <v>94</v>
      </c>
      <c r="B20" s="78" t="s">
        <v>45</v>
      </c>
      <c r="C20" s="79" t="s">
        <v>46</v>
      </c>
      <c r="D20" s="28" t="s">
        <v>47</v>
      </c>
    </row>
    <row r="21" spans="1:4" ht="19.5" customHeight="1">
      <c r="A21" s="65" t="s">
        <v>109</v>
      </c>
      <c r="B21" s="80"/>
      <c r="C21" s="66"/>
      <c r="D21" s="81"/>
    </row>
    <row r="22" spans="1:4" ht="19.5" customHeight="1">
      <c r="A22" s="65" t="s">
        <v>110</v>
      </c>
      <c r="B22" s="82"/>
      <c r="C22" s="83"/>
      <c r="D22" s="71"/>
    </row>
    <row r="23" spans="1:252" s="60" customFormat="1" ht="19.5" customHeight="1">
      <c r="A23" s="84" t="s">
        <v>111</v>
      </c>
      <c r="B23" s="85"/>
      <c r="C23" s="86"/>
      <c r="D23" s="87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95"/>
      <c r="IO23" s="95"/>
      <c r="IP23" s="95"/>
      <c r="IQ23" s="95"/>
      <c r="IR23" s="96"/>
    </row>
    <row r="24" spans="1:252" s="60" customFormat="1" ht="19.5" customHeight="1">
      <c r="A24" s="84" t="s">
        <v>112</v>
      </c>
      <c r="B24" s="85">
        <f>SUM(B25:B30)</f>
        <v>458594</v>
      </c>
      <c r="C24" s="82">
        <f>SUM(C25:C30)</f>
        <v>48888</v>
      </c>
      <c r="D24" s="87">
        <f aca="true" t="shared" si="2" ref="D24:D26">C24-B24</f>
        <v>-409706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95"/>
      <c r="IO24" s="95"/>
      <c r="IP24" s="95"/>
      <c r="IQ24" s="95"/>
      <c r="IR24" s="96"/>
    </row>
    <row r="25" spans="1:252" s="60" customFormat="1" ht="19.5" customHeight="1">
      <c r="A25" s="84" t="s">
        <v>113</v>
      </c>
      <c r="B25" s="85">
        <v>452007</v>
      </c>
      <c r="C25" s="82">
        <v>42301</v>
      </c>
      <c r="D25" s="87">
        <f t="shared" si="2"/>
        <v>-409706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95"/>
      <c r="IO25" s="95"/>
      <c r="IP25" s="95"/>
      <c r="IQ25" s="95"/>
      <c r="IR25" s="96"/>
    </row>
    <row r="26" spans="1:252" s="60" customFormat="1" ht="19.5" customHeight="1">
      <c r="A26" s="84" t="s">
        <v>114</v>
      </c>
      <c r="B26" s="85"/>
      <c r="C26" s="86"/>
      <c r="D26" s="87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95"/>
      <c r="IO26" s="95"/>
      <c r="IP26" s="95"/>
      <c r="IQ26" s="95"/>
      <c r="IR26" s="96"/>
    </row>
    <row r="27" spans="1:252" s="60" customFormat="1" ht="19.5" customHeight="1">
      <c r="A27" s="84" t="s">
        <v>115</v>
      </c>
      <c r="B27" s="85"/>
      <c r="C27" s="86"/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95"/>
      <c r="IO27" s="95"/>
      <c r="IP27" s="95"/>
      <c r="IQ27" s="95"/>
      <c r="IR27" s="96"/>
    </row>
    <row r="28" spans="1:252" s="60" customFormat="1" ht="19.5" customHeight="1">
      <c r="A28" s="84" t="s">
        <v>116</v>
      </c>
      <c r="B28" s="85"/>
      <c r="C28" s="86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95"/>
      <c r="IO28" s="95"/>
      <c r="IP28" s="95"/>
      <c r="IQ28" s="95"/>
      <c r="IR28" s="96"/>
    </row>
    <row r="29" spans="1:252" s="60" customFormat="1" ht="19.5" customHeight="1">
      <c r="A29" s="84" t="s">
        <v>117</v>
      </c>
      <c r="B29" s="85">
        <v>2900</v>
      </c>
      <c r="C29" s="89">
        <v>3400</v>
      </c>
      <c r="D29" s="87">
        <f>C29-B29</f>
        <v>500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95"/>
      <c r="IO29" s="95"/>
      <c r="IP29" s="95"/>
      <c r="IQ29" s="95"/>
      <c r="IR29" s="96"/>
    </row>
    <row r="30" spans="1:252" s="60" customFormat="1" ht="19.5" customHeight="1">
      <c r="A30" s="84" t="s">
        <v>118</v>
      </c>
      <c r="B30" s="85">
        <v>3687</v>
      </c>
      <c r="C30" s="90">
        <v>3187</v>
      </c>
      <c r="D30" s="87">
        <f>C30-B30</f>
        <v>-500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95"/>
      <c r="IO30" s="95"/>
      <c r="IP30" s="95"/>
      <c r="IQ30" s="95"/>
      <c r="IR30" s="96"/>
    </row>
    <row r="31" spans="1:252" s="60" customFormat="1" ht="19.5" customHeight="1">
      <c r="A31" s="84" t="s">
        <v>119</v>
      </c>
      <c r="B31" s="85"/>
      <c r="C31" s="85"/>
      <c r="D31" s="87" t="s">
        <v>120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95"/>
      <c r="IO31" s="95"/>
      <c r="IP31" s="95"/>
      <c r="IQ31" s="95"/>
      <c r="IR31" s="96"/>
    </row>
    <row r="32" spans="1:252" s="60" customFormat="1" ht="19.5" customHeight="1">
      <c r="A32" s="84" t="s">
        <v>121</v>
      </c>
      <c r="B32" s="85"/>
      <c r="C32" s="90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95"/>
      <c r="IO32" s="95"/>
      <c r="IP32" s="95"/>
      <c r="IQ32" s="95"/>
      <c r="IR32" s="96"/>
    </row>
    <row r="33" spans="1:252" s="60" customFormat="1" ht="19.5" customHeight="1">
      <c r="A33" s="91" t="s">
        <v>122</v>
      </c>
      <c r="B33" s="85"/>
      <c r="C33" s="90"/>
      <c r="D33" s="87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95"/>
      <c r="IO33" s="95"/>
      <c r="IP33" s="95"/>
      <c r="IQ33" s="95"/>
      <c r="IR33" s="96"/>
    </row>
    <row r="34" spans="1:252" s="60" customFormat="1" ht="19.5" customHeight="1">
      <c r="A34" s="84" t="s">
        <v>123</v>
      </c>
      <c r="B34" s="85"/>
      <c r="C34" s="90"/>
      <c r="D34" s="87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95"/>
      <c r="IO34" s="95"/>
      <c r="IP34" s="95"/>
      <c r="IQ34" s="95"/>
      <c r="IR34" s="96"/>
    </row>
    <row r="35" spans="1:252" s="60" customFormat="1" ht="19.5" customHeight="1">
      <c r="A35" s="84" t="s">
        <v>124</v>
      </c>
      <c r="B35" s="85"/>
      <c r="C35" s="85">
        <v>71000</v>
      </c>
      <c r="D35" s="87">
        <f>C35-B35</f>
        <v>71000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95"/>
      <c r="IO35" s="95"/>
      <c r="IP35" s="95"/>
      <c r="IQ35" s="95"/>
      <c r="IR35" s="96"/>
    </row>
    <row r="36" spans="1:252" s="60" customFormat="1" ht="19.5" customHeight="1">
      <c r="A36" s="91" t="s">
        <v>125</v>
      </c>
      <c r="B36" s="85"/>
      <c r="C36" s="90">
        <v>71000</v>
      </c>
      <c r="D36" s="87">
        <f>C36-B36</f>
        <v>71000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95"/>
      <c r="IO36" s="95"/>
      <c r="IP36" s="95"/>
      <c r="IQ36" s="95"/>
      <c r="IR36" s="96"/>
    </row>
    <row r="37" spans="1:252" s="60" customFormat="1" ht="19.5" customHeight="1">
      <c r="A37" s="91" t="s">
        <v>126</v>
      </c>
      <c r="B37" s="85"/>
      <c r="C37" s="90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95"/>
      <c r="IO37" s="95"/>
      <c r="IP37" s="95"/>
      <c r="IQ37" s="95"/>
      <c r="IR37" s="96"/>
    </row>
    <row r="38" spans="1:252" s="60" customFormat="1" ht="19.5" customHeight="1">
      <c r="A38" s="91" t="s">
        <v>127</v>
      </c>
      <c r="B38" s="85"/>
      <c r="C38" s="90"/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95"/>
      <c r="IO38" s="95"/>
      <c r="IP38" s="95"/>
      <c r="IQ38" s="95"/>
      <c r="IR38" s="96"/>
    </row>
    <row r="39" spans="1:252" s="60" customFormat="1" ht="19.5" customHeight="1">
      <c r="A39" s="91" t="s">
        <v>128</v>
      </c>
      <c r="B39" s="92">
        <f>B40</f>
        <v>24956</v>
      </c>
      <c r="C39" s="93">
        <v>25144</v>
      </c>
      <c r="D39" s="87">
        <f aca="true" t="shared" si="3" ref="D36:D45">C39-B39</f>
        <v>188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95"/>
      <c r="IO39" s="95"/>
      <c r="IP39" s="95"/>
      <c r="IQ39" s="95"/>
      <c r="IR39" s="96"/>
    </row>
    <row r="40" spans="1:252" s="60" customFormat="1" ht="19.5" customHeight="1">
      <c r="A40" s="91" t="s">
        <v>129</v>
      </c>
      <c r="B40" s="92">
        <v>24956</v>
      </c>
      <c r="C40" s="93">
        <v>25144</v>
      </c>
      <c r="D40" s="87">
        <f t="shared" si="3"/>
        <v>188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95"/>
      <c r="IO40" s="95"/>
      <c r="IP40" s="95"/>
      <c r="IQ40" s="95"/>
      <c r="IR40" s="96"/>
    </row>
    <row r="41" spans="1:252" s="60" customFormat="1" ht="19.5" customHeight="1">
      <c r="A41" s="91" t="s">
        <v>130</v>
      </c>
      <c r="B41" s="92"/>
      <c r="C41" s="93">
        <v>105</v>
      </c>
      <c r="D41" s="87">
        <f t="shared" si="3"/>
        <v>105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95"/>
      <c r="IO41" s="95"/>
      <c r="IP41" s="95"/>
      <c r="IQ41" s="95"/>
      <c r="IR41" s="96"/>
    </row>
    <row r="42" spans="1:252" s="60" customFormat="1" ht="19.5" customHeight="1">
      <c r="A42" s="91" t="s">
        <v>131</v>
      </c>
      <c r="B42" s="92"/>
      <c r="C42" s="93">
        <v>105</v>
      </c>
      <c r="D42" s="87">
        <f t="shared" si="3"/>
        <v>105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95"/>
      <c r="IO42" s="95"/>
      <c r="IP42" s="95"/>
      <c r="IQ42" s="95"/>
      <c r="IR42" s="96"/>
    </row>
    <row r="43" spans="1:252" s="60" customFormat="1" ht="19.5" customHeight="1">
      <c r="A43" s="91" t="s">
        <v>132</v>
      </c>
      <c r="B43" s="92">
        <f>B44</f>
        <v>0</v>
      </c>
      <c r="C43" s="92">
        <v>10076</v>
      </c>
      <c r="D43" s="87">
        <f t="shared" si="3"/>
        <v>10076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95"/>
      <c r="IO43" s="95"/>
      <c r="IP43" s="95"/>
      <c r="IQ43" s="95"/>
      <c r="IR43" s="96"/>
    </row>
    <row r="44" spans="1:252" s="60" customFormat="1" ht="19.5" customHeight="1">
      <c r="A44" s="91" t="s">
        <v>133</v>
      </c>
      <c r="B44" s="92"/>
      <c r="C44" s="93">
        <v>10076</v>
      </c>
      <c r="D44" s="87">
        <f t="shared" si="3"/>
        <v>10076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95"/>
      <c r="IO44" s="95"/>
      <c r="IP44" s="95"/>
      <c r="IQ44" s="95"/>
      <c r="IR44" s="96"/>
    </row>
    <row r="45" spans="1:4" ht="19.5" customHeight="1">
      <c r="A45" s="72" t="s">
        <v>134</v>
      </c>
      <c r="B45" s="73">
        <f>B21+B24+B31+B35+B39+B41+B43</f>
        <v>483550</v>
      </c>
      <c r="C45" s="73">
        <f>C21+C24+C31+C35+C39+C41+C43</f>
        <v>155213</v>
      </c>
      <c r="D45" s="76">
        <f t="shared" si="3"/>
        <v>-328337</v>
      </c>
    </row>
    <row r="46" spans="1:4" ht="19.5" customHeight="1">
      <c r="A46" s="32" t="s">
        <v>135</v>
      </c>
      <c r="B46" s="82">
        <f>B47+B50+B51</f>
        <v>152554</v>
      </c>
      <c r="C46" s="82">
        <f>C47+C50+C51</f>
        <v>137246</v>
      </c>
      <c r="D46" s="82">
        <f>D47+D50+D51</f>
        <v>-15308</v>
      </c>
    </row>
    <row r="47" spans="1:4" ht="19.5" customHeight="1">
      <c r="A47" s="65" t="s">
        <v>136</v>
      </c>
      <c r="B47" s="82">
        <f>B48+B49</f>
        <v>112000</v>
      </c>
      <c r="C47" s="82">
        <f>C48+C49</f>
        <v>96692</v>
      </c>
      <c r="D47" s="71">
        <f aca="true" t="shared" si="4" ref="D47:D52">C47-B47</f>
        <v>-15308</v>
      </c>
    </row>
    <row r="48" spans="1:4" ht="19.5" customHeight="1">
      <c r="A48" s="65" t="s">
        <v>137</v>
      </c>
      <c r="B48" s="82">
        <v>112000</v>
      </c>
      <c r="C48" s="82">
        <v>77692</v>
      </c>
      <c r="D48" s="71">
        <f t="shared" si="4"/>
        <v>-34308</v>
      </c>
    </row>
    <row r="49" spans="1:4" ht="19.5" customHeight="1">
      <c r="A49" s="65" t="s">
        <v>138</v>
      </c>
      <c r="B49" s="82"/>
      <c r="C49" s="70">
        <v>19000</v>
      </c>
      <c r="D49" s="71"/>
    </row>
    <row r="50" spans="1:4" ht="19.5" customHeight="1">
      <c r="A50" s="65" t="s">
        <v>139</v>
      </c>
      <c r="B50" s="82">
        <v>40554</v>
      </c>
      <c r="C50" s="82">
        <v>29850</v>
      </c>
      <c r="D50" s="71">
        <f t="shared" si="4"/>
        <v>-10704</v>
      </c>
    </row>
    <row r="51" spans="1:4" ht="19.5" customHeight="1">
      <c r="A51" s="65" t="s">
        <v>140</v>
      </c>
      <c r="B51" s="66"/>
      <c r="C51" s="66">
        <v>10704</v>
      </c>
      <c r="D51" s="71">
        <f t="shared" si="4"/>
        <v>10704</v>
      </c>
    </row>
    <row r="52" spans="1:4" ht="18" customHeight="1">
      <c r="A52" s="94" t="s">
        <v>141</v>
      </c>
      <c r="B52" s="66">
        <v>7381</v>
      </c>
      <c r="C52" s="71"/>
      <c r="D52" s="71">
        <f t="shared" si="4"/>
        <v>-7381</v>
      </c>
    </row>
    <row r="53" spans="1:4" ht="18.75" customHeight="1">
      <c r="A53" s="72" t="s">
        <v>142</v>
      </c>
      <c r="B53" s="73">
        <f>SUM(B45:B46,B52)</f>
        <v>643485</v>
      </c>
      <c r="C53" s="73">
        <f>SUM(C45:C46,C52)</f>
        <v>292459</v>
      </c>
      <c r="D53" s="73">
        <f>SUM(D45:D46,D52)</f>
        <v>-351026</v>
      </c>
    </row>
  </sheetData>
  <sheetProtection/>
  <mergeCells count="1">
    <mergeCell ref="A2:D2"/>
  </mergeCells>
  <printOptions/>
  <pageMargins left="1.18" right="0.51" top="0.41" bottom="0.59" header="0.39" footer="0.51"/>
  <pageSetup horizontalDpi="600" verticalDpi="600" orientation="portrait" paperSize="9" scale="7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C504"/>
  <sheetViews>
    <sheetView showZeros="0" zoomScaleSheetLayoutView="100" workbookViewId="0" topLeftCell="A484">
      <selection activeCell="C498" sqref="C498"/>
    </sheetView>
  </sheetViews>
  <sheetFormatPr defaultColWidth="10.28125" defaultRowHeight="31.5" customHeight="1"/>
  <cols>
    <col min="1" max="1" width="51.00390625" style="4" customWidth="1"/>
    <col min="2" max="2" width="19.00390625" style="5" customWidth="1"/>
    <col min="3" max="3" width="22.57421875" style="5" customWidth="1"/>
    <col min="4" max="234" width="10.28125" style="2" customWidth="1"/>
    <col min="235" max="237" width="10.28125" style="47" customWidth="1"/>
    <col min="238" max="253" width="10.28125" style="48" customWidth="1"/>
  </cols>
  <sheetData>
    <row r="1" spans="1:234" ht="18" customHeight="1">
      <c r="A1" s="2" t="s">
        <v>143</v>
      </c>
      <c r="B1" s="25"/>
      <c r="C1" s="25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</row>
    <row r="2" spans="1:3" s="2" customFormat="1" ht="36" customHeight="1">
      <c r="A2" s="49" t="s">
        <v>144</v>
      </c>
      <c r="B2" s="49"/>
      <c r="C2" s="49"/>
    </row>
    <row r="3" spans="1:3" s="3" customFormat="1" ht="15.75" customHeight="1">
      <c r="A3" s="50" t="s">
        <v>2</v>
      </c>
      <c r="B3" s="50"/>
      <c r="C3" s="50"/>
    </row>
    <row r="4" spans="1:237" s="46" customFormat="1" ht="33.75" customHeight="1">
      <c r="A4" s="51" t="s">
        <v>145</v>
      </c>
      <c r="B4" s="51" t="s">
        <v>146</v>
      </c>
      <c r="C4" s="51" t="s">
        <v>147</v>
      </c>
      <c r="IA4" s="53"/>
      <c r="IB4" s="53"/>
      <c r="IC4" s="53"/>
    </row>
    <row r="5" spans="1:3" s="2" customFormat="1" ht="24.75" customHeight="1">
      <c r="A5" s="14" t="s">
        <v>148</v>
      </c>
      <c r="B5" s="52">
        <f>SUM(B6,B137,B147,B169,B192,B206,B233,B303,B337,B354,B372,B409,B415,B426,B431,B438,B440,B453,B459,B478,B479,B483,B467)</f>
        <v>280213</v>
      </c>
      <c r="C5" s="52">
        <f>SUM(C6,C137,C147,C169,C192,C206,C233,C303,C337,C354,C372,C409,C415,C426,C431,C438,C440,C453,C459,C478,C479,C483,C467,C486)</f>
        <v>316931</v>
      </c>
    </row>
    <row r="6" spans="1:3" s="2" customFormat="1" ht="24.75" customHeight="1">
      <c r="A6" s="16" t="s">
        <v>149</v>
      </c>
      <c r="B6" s="52">
        <f>SUM(B7,B14,B22,B29,B37,B45,B55,B58,B64,B70,B75,B77,B123,B79,B81,B86,B90,B94,B99,B105,B110,B113,B120,B135)</f>
        <v>36862</v>
      </c>
      <c r="C6" s="52">
        <f>SUM(C7,C14,C22,C29,C37,C45,C55,C58,C64,C70,C75,C77,C123,C79,C81,C86,C90,C94,C99,C105,C110,C113,C120,C135)</f>
        <v>32599</v>
      </c>
    </row>
    <row r="7" spans="1:3" s="2" customFormat="1" ht="24.75" customHeight="1">
      <c r="A7" s="16" t="s">
        <v>150</v>
      </c>
      <c r="B7" s="52">
        <f>SUM(B8:B13)</f>
        <v>727</v>
      </c>
      <c r="C7" s="52">
        <v>687</v>
      </c>
    </row>
    <row r="8" spans="1:3" s="2" customFormat="1" ht="24.75" customHeight="1">
      <c r="A8" s="17" t="s">
        <v>151</v>
      </c>
      <c r="B8" s="52">
        <v>494</v>
      </c>
      <c r="C8" s="52">
        <v>494</v>
      </c>
    </row>
    <row r="9" spans="1:3" s="2" customFormat="1" ht="24.75" customHeight="1">
      <c r="A9" s="17" t="s">
        <v>152</v>
      </c>
      <c r="B9" s="52">
        <v>45</v>
      </c>
      <c r="C9" s="52">
        <v>35</v>
      </c>
    </row>
    <row r="10" spans="1:3" s="2" customFormat="1" ht="24.75" customHeight="1">
      <c r="A10" s="17" t="s">
        <v>153</v>
      </c>
      <c r="B10" s="52">
        <v>61</v>
      </c>
      <c r="C10" s="52">
        <v>61</v>
      </c>
    </row>
    <row r="11" spans="1:3" s="2" customFormat="1" ht="24.75" customHeight="1">
      <c r="A11" s="17" t="s">
        <v>154</v>
      </c>
      <c r="B11" s="52">
        <v>30</v>
      </c>
      <c r="C11" s="52">
        <v>10</v>
      </c>
    </row>
    <row r="12" spans="1:3" s="2" customFormat="1" ht="24.75" customHeight="1">
      <c r="A12" s="17" t="s">
        <v>155</v>
      </c>
      <c r="B12" s="52">
        <v>19</v>
      </c>
      <c r="C12" s="52">
        <v>9</v>
      </c>
    </row>
    <row r="13" spans="1:3" ht="24.75" customHeight="1">
      <c r="A13" s="17" t="s">
        <v>156</v>
      </c>
      <c r="B13" s="52">
        <v>78</v>
      </c>
      <c r="C13" s="52">
        <v>78</v>
      </c>
    </row>
    <row r="14" spans="1:3" ht="24.75" customHeight="1">
      <c r="A14" s="16" t="s">
        <v>157</v>
      </c>
      <c r="B14" s="52">
        <f>SUM(B15:B21)</f>
        <v>601</v>
      </c>
      <c r="C14" s="52">
        <v>289</v>
      </c>
    </row>
    <row r="15" spans="1:3" ht="24.75" customHeight="1">
      <c r="A15" s="17" t="s">
        <v>151</v>
      </c>
      <c r="B15" s="52">
        <v>402</v>
      </c>
      <c r="C15" s="52">
        <v>402</v>
      </c>
    </row>
    <row r="16" spans="1:3" ht="24.75" customHeight="1">
      <c r="A16" s="17" t="s">
        <v>152</v>
      </c>
      <c r="B16" s="52">
        <v>30</v>
      </c>
      <c r="C16" s="52">
        <v>30</v>
      </c>
    </row>
    <row r="17" spans="1:3" ht="24.75" customHeight="1">
      <c r="A17" s="17" t="s">
        <v>158</v>
      </c>
      <c r="B17" s="52">
        <v>46</v>
      </c>
      <c r="C17" s="52">
        <v>46</v>
      </c>
    </row>
    <row r="18" spans="1:3" ht="24.75" customHeight="1">
      <c r="A18" s="17" t="s">
        <v>159</v>
      </c>
      <c r="B18" s="52"/>
      <c r="C18" s="52">
        <v>-312</v>
      </c>
    </row>
    <row r="19" spans="1:3" ht="24.75" customHeight="1">
      <c r="A19" s="17" t="s">
        <v>160</v>
      </c>
      <c r="B19" s="52">
        <v>36</v>
      </c>
      <c r="C19" s="52">
        <v>36</v>
      </c>
    </row>
    <row r="20" spans="1:3" ht="24.75" customHeight="1">
      <c r="A20" s="17" t="s">
        <v>156</v>
      </c>
      <c r="B20" s="52">
        <v>67</v>
      </c>
      <c r="C20" s="52">
        <v>67</v>
      </c>
    </row>
    <row r="21" spans="1:3" ht="24.75" customHeight="1">
      <c r="A21" s="17" t="s">
        <v>161</v>
      </c>
      <c r="B21" s="52">
        <v>20</v>
      </c>
      <c r="C21" s="52">
        <v>20</v>
      </c>
    </row>
    <row r="22" spans="1:3" ht="24.75" customHeight="1">
      <c r="A22" s="16" t="s">
        <v>162</v>
      </c>
      <c r="B22" s="52">
        <f>SUM(B23:B28)</f>
        <v>10928</v>
      </c>
      <c r="C22" s="52">
        <v>9267</v>
      </c>
    </row>
    <row r="23" spans="1:3" ht="24.75" customHeight="1">
      <c r="A23" s="17" t="s">
        <v>151</v>
      </c>
      <c r="B23" s="52">
        <v>1978</v>
      </c>
      <c r="C23" s="52">
        <v>1978</v>
      </c>
    </row>
    <row r="24" spans="1:3" ht="24.75" customHeight="1">
      <c r="A24" s="17" t="s">
        <v>152</v>
      </c>
      <c r="B24" s="52">
        <v>3512</v>
      </c>
      <c r="C24" s="52">
        <v>1891</v>
      </c>
    </row>
    <row r="25" spans="1:3" ht="24.75" customHeight="1">
      <c r="A25" s="17" t="s">
        <v>163</v>
      </c>
      <c r="B25" s="52">
        <v>2492</v>
      </c>
      <c r="C25" s="52">
        <v>2452</v>
      </c>
    </row>
    <row r="26" spans="1:3" ht="24.75" customHeight="1">
      <c r="A26" s="17" t="s">
        <v>164</v>
      </c>
      <c r="B26" s="52">
        <v>98</v>
      </c>
      <c r="C26" s="52">
        <v>98</v>
      </c>
    </row>
    <row r="27" spans="1:3" ht="24.75" customHeight="1">
      <c r="A27" s="17" t="s">
        <v>156</v>
      </c>
      <c r="B27" s="52">
        <v>1109</v>
      </c>
      <c r="C27" s="52">
        <v>1109</v>
      </c>
    </row>
    <row r="28" spans="1:3" ht="24.75" customHeight="1">
      <c r="A28" s="17" t="s">
        <v>165</v>
      </c>
      <c r="B28" s="52">
        <v>1739</v>
      </c>
      <c r="C28" s="52">
        <v>1739</v>
      </c>
    </row>
    <row r="29" spans="1:3" ht="24.75" customHeight="1">
      <c r="A29" s="16" t="s">
        <v>166</v>
      </c>
      <c r="B29" s="52">
        <f>SUM(B30:B36)</f>
        <v>2571</v>
      </c>
      <c r="C29" s="52">
        <v>1826</v>
      </c>
    </row>
    <row r="30" spans="1:3" ht="24.75" customHeight="1">
      <c r="A30" s="17" t="s">
        <v>151</v>
      </c>
      <c r="B30" s="52">
        <v>729</v>
      </c>
      <c r="C30" s="52">
        <v>729</v>
      </c>
    </row>
    <row r="31" spans="1:3" ht="24.75" customHeight="1">
      <c r="A31" s="17" t="s">
        <v>152</v>
      </c>
      <c r="B31" s="52">
        <v>453</v>
      </c>
      <c r="C31" s="52">
        <v>360</v>
      </c>
    </row>
    <row r="32" spans="1:3" ht="24.75" customHeight="1">
      <c r="A32" s="17" t="s">
        <v>167</v>
      </c>
      <c r="B32" s="52">
        <v>103</v>
      </c>
      <c r="C32" s="52">
        <v>103</v>
      </c>
    </row>
    <row r="33" spans="1:3" ht="24.75" customHeight="1">
      <c r="A33" s="17" t="s">
        <v>168</v>
      </c>
      <c r="B33" s="52"/>
      <c r="C33" s="52"/>
    </row>
    <row r="34" spans="1:3" ht="24.75" customHeight="1">
      <c r="A34" s="17" t="s">
        <v>169</v>
      </c>
      <c r="B34" s="52"/>
      <c r="C34" s="52"/>
    </row>
    <row r="35" spans="1:3" ht="24.75" customHeight="1">
      <c r="A35" s="17" t="s">
        <v>156</v>
      </c>
      <c r="B35" s="52">
        <v>138</v>
      </c>
      <c r="C35" s="52">
        <v>132</v>
      </c>
    </row>
    <row r="36" spans="1:3" ht="24.75" customHeight="1">
      <c r="A36" s="17" t="s">
        <v>170</v>
      </c>
      <c r="B36" s="52">
        <v>1148</v>
      </c>
      <c r="C36" s="52">
        <v>502</v>
      </c>
    </row>
    <row r="37" spans="1:3" ht="24.75" customHeight="1">
      <c r="A37" s="16" t="s">
        <v>171</v>
      </c>
      <c r="B37" s="52">
        <f>SUM(B38:B44)</f>
        <v>705</v>
      </c>
      <c r="C37" s="52">
        <f>SUM(C38:C44)</f>
        <v>705</v>
      </c>
    </row>
    <row r="38" spans="1:3" ht="24.75" customHeight="1">
      <c r="A38" s="17" t="s">
        <v>151</v>
      </c>
      <c r="B38" s="52">
        <v>366</v>
      </c>
      <c r="C38" s="52">
        <v>366</v>
      </c>
    </row>
    <row r="39" spans="1:3" ht="24.75" customHeight="1">
      <c r="A39" s="17" t="s">
        <v>152</v>
      </c>
      <c r="B39" s="52"/>
      <c r="C39" s="52"/>
    </row>
    <row r="40" spans="1:3" ht="24.75" customHeight="1">
      <c r="A40" s="17" t="s">
        <v>172</v>
      </c>
      <c r="B40" s="52">
        <v>18</v>
      </c>
      <c r="C40" s="52">
        <v>18</v>
      </c>
    </row>
    <row r="41" spans="1:3" ht="24.75" customHeight="1">
      <c r="A41" s="17" t="s">
        <v>173</v>
      </c>
      <c r="B41" s="52">
        <v>200</v>
      </c>
      <c r="C41" s="52">
        <v>200</v>
      </c>
    </row>
    <row r="42" spans="1:3" ht="24.75" customHeight="1">
      <c r="A42" s="17" t="s">
        <v>174</v>
      </c>
      <c r="B42" s="52">
        <v>3</v>
      </c>
      <c r="C42" s="52">
        <v>3</v>
      </c>
    </row>
    <row r="43" spans="1:3" ht="24.75" customHeight="1">
      <c r="A43" s="17" t="s">
        <v>175</v>
      </c>
      <c r="B43" s="52">
        <v>58</v>
      </c>
      <c r="C43" s="52">
        <v>58</v>
      </c>
    </row>
    <row r="44" spans="1:3" ht="24.75" customHeight="1">
      <c r="A44" s="17" t="s">
        <v>156</v>
      </c>
      <c r="B44" s="52">
        <v>60</v>
      </c>
      <c r="C44" s="52">
        <v>60</v>
      </c>
    </row>
    <row r="45" spans="1:3" ht="24.75" customHeight="1">
      <c r="A45" s="16" t="s">
        <v>176</v>
      </c>
      <c r="B45" s="52">
        <f>SUM(B46:B54)</f>
        <v>1844</v>
      </c>
      <c r="C45" s="52">
        <f>SUM(C46:C54)</f>
        <v>1844</v>
      </c>
    </row>
    <row r="46" spans="1:3" ht="24.75" customHeight="1">
      <c r="A46" s="17" t="s">
        <v>151</v>
      </c>
      <c r="B46" s="52">
        <v>571</v>
      </c>
      <c r="C46" s="52">
        <v>571</v>
      </c>
    </row>
    <row r="47" spans="1:3" ht="24.75" customHeight="1">
      <c r="A47" s="17" t="s">
        <v>152</v>
      </c>
      <c r="B47" s="52">
        <v>55</v>
      </c>
      <c r="C47" s="52">
        <v>55</v>
      </c>
    </row>
    <row r="48" spans="1:3" ht="24.75" customHeight="1">
      <c r="A48" s="17" t="s">
        <v>177</v>
      </c>
      <c r="B48" s="52">
        <v>3</v>
      </c>
      <c r="C48" s="52">
        <v>3</v>
      </c>
    </row>
    <row r="49" spans="1:3" ht="24.75" customHeight="1">
      <c r="A49" s="17" t="s">
        <v>178</v>
      </c>
      <c r="B49" s="52">
        <v>45</v>
      </c>
      <c r="C49" s="52">
        <v>45</v>
      </c>
    </row>
    <row r="50" spans="1:3" ht="24.75" customHeight="1">
      <c r="A50" s="17" t="s">
        <v>179</v>
      </c>
      <c r="B50" s="52">
        <v>3</v>
      </c>
      <c r="C50" s="52">
        <v>3</v>
      </c>
    </row>
    <row r="51" spans="1:3" ht="24.75" customHeight="1">
      <c r="A51" s="17" t="s">
        <v>180</v>
      </c>
      <c r="B51" s="52">
        <v>90</v>
      </c>
      <c r="C51" s="52">
        <v>90</v>
      </c>
    </row>
    <row r="52" spans="1:3" ht="24.75" customHeight="1">
      <c r="A52" s="17" t="s">
        <v>181</v>
      </c>
      <c r="B52" s="52">
        <v>800</v>
      </c>
      <c r="C52" s="52">
        <v>800</v>
      </c>
    </row>
    <row r="53" spans="1:3" ht="24.75" customHeight="1">
      <c r="A53" s="17" t="s">
        <v>156</v>
      </c>
      <c r="B53" s="52">
        <v>232</v>
      </c>
      <c r="C53" s="52">
        <v>232</v>
      </c>
    </row>
    <row r="54" spans="1:3" ht="24.75" customHeight="1">
      <c r="A54" s="17" t="s">
        <v>182</v>
      </c>
      <c r="B54" s="52">
        <v>45</v>
      </c>
      <c r="C54" s="52">
        <v>45</v>
      </c>
    </row>
    <row r="55" spans="1:3" ht="24.75" customHeight="1">
      <c r="A55" s="16" t="s">
        <v>183</v>
      </c>
      <c r="B55" s="52">
        <f>SUM(B56:B57)</f>
        <v>2700</v>
      </c>
      <c r="C55" s="52">
        <f>SUM(C56:C57)</f>
        <v>2700</v>
      </c>
    </row>
    <row r="56" spans="1:3" ht="24.75" customHeight="1">
      <c r="A56" s="17" t="s">
        <v>184</v>
      </c>
      <c r="B56" s="52">
        <v>200</v>
      </c>
      <c r="C56" s="52">
        <v>200</v>
      </c>
    </row>
    <row r="57" spans="1:3" ht="24.75" customHeight="1">
      <c r="A57" s="17" t="s">
        <v>185</v>
      </c>
      <c r="B57" s="52">
        <v>2500</v>
      </c>
      <c r="C57" s="52">
        <v>2500</v>
      </c>
    </row>
    <row r="58" spans="1:3" ht="24.75" customHeight="1">
      <c r="A58" s="16" t="s">
        <v>186</v>
      </c>
      <c r="B58" s="52">
        <f>SUM(B59:B63)</f>
        <v>364</v>
      </c>
      <c r="C58" s="52">
        <f>SUM(C59:C63)</f>
        <v>364</v>
      </c>
    </row>
    <row r="59" spans="1:3" ht="24.75" customHeight="1">
      <c r="A59" s="17" t="s">
        <v>151</v>
      </c>
      <c r="B59" s="52">
        <v>171</v>
      </c>
      <c r="C59" s="52">
        <v>171</v>
      </c>
    </row>
    <row r="60" spans="1:3" ht="24.75" customHeight="1">
      <c r="A60" s="17" t="s">
        <v>187</v>
      </c>
      <c r="B60" s="52">
        <v>13</v>
      </c>
      <c r="C60" s="52">
        <v>13</v>
      </c>
    </row>
    <row r="61" spans="1:3" ht="24.75" customHeight="1">
      <c r="A61" s="17" t="s">
        <v>188</v>
      </c>
      <c r="B61" s="52">
        <v>20</v>
      </c>
      <c r="C61" s="52">
        <v>20</v>
      </c>
    </row>
    <row r="62" spans="1:3" ht="24.75" customHeight="1">
      <c r="A62" s="17" t="s">
        <v>180</v>
      </c>
      <c r="B62" s="52">
        <v>5</v>
      </c>
      <c r="C62" s="52">
        <v>5</v>
      </c>
    </row>
    <row r="63" spans="1:3" ht="24.75" customHeight="1">
      <c r="A63" s="17" t="s">
        <v>156</v>
      </c>
      <c r="B63" s="52">
        <v>155</v>
      </c>
      <c r="C63" s="52">
        <v>155</v>
      </c>
    </row>
    <row r="64" spans="1:3" ht="24.75" customHeight="1">
      <c r="A64" s="16" t="s">
        <v>189</v>
      </c>
      <c r="B64" s="52">
        <f>SUM(B65:B69)</f>
        <v>2110</v>
      </c>
      <c r="C64" s="52">
        <v>1870</v>
      </c>
    </row>
    <row r="65" spans="1:3" ht="24.75" customHeight="1">
      <c r="A65" s="17" t="s">
        <v>151</v>
      </c>
      <c r="B65" s="52">
        <v>398</v>
      </c>
      <c r="C65" s="52">
        <v>398</v>
      </c>
    </row>
    <row r="66" spans="1:3" ht="24.75" customHeight="1">
      <c r="A66" s="17" t="s">
        <v>152</v>
      </c>
      <c r="B66" s="52">
        <v>118</v>
      </c>
      <c r="C66" s="52">
        <v>118</v>
      </c>
    </row>
    <row r="67" spans="1:3" ht="24.75" customHeight="1">
      <c r="A67" s="17" t="s">
        <v>190</v>
      </c>
      <c r="B67" s="52">
        <v>1000</v>
      </c>
      <c r="C67" s="52">
        <v>1000</v>
      </c>
    </row>
    <row r="68" spans="1:3" ht="24.75" customHeight="1">
      <c r="A68" s="17" t="s">
        <v>156</v>
      </c>
      <c r="B68" s="52">
        <v>1</v>
      </c>
      <c r="C68" s="52">
        <v>1</v>
      </c>
    </row>
    <row r="69" spans="1:3" ht="24.75" customHeight="1">
      <c r="A69" s="17" t="s">
        <v>191</v>
      </c>
      <c r="B69" s="52">
        <v>593</v>
      </c>
      <c r="C69" s="52">
        <v>353</v>
      </c>
    </row>
    <row r="70" spans="1:3" ht="24.75" customHeight="1">
      <c r="A70" s="16" t="s">
        <v>192</v>
      </c>
      <c r="B70" s="52">
        <f>SUM(B71:B74)</f>
        <v>1342</v>
      </c>
      <c r="C70" s="52">
        <f>SUM(C71:C74)</f>
        <v>1342</v>
      </c>
    </row>
    <row r="71" spans="1:3" ht="24.75" customHeight="1">
      <c r="A71" s="17" t="s">
        <v>151</v>
      </c>
      <c r="B71" s="52">
        <v>1147</v>
      </c>
      <c r="C71" s="52">
        <v>1147</v>
      </c>
    </row>
    <row r="72" spans="1:3" ht="24.75" customHeight="1">
      <c r="A72" s="17" t="s">
        <v>152</v>
      </c>
      <c r="B72" s="52">
        <v>145</v>
      </c>
      <c r="C72" s="52">
        <v>145</v>
      </c>
    </row>
    <row r="73" spans="1:3" ht="24.75" customHeight="1">
      <c r="A73" s="17" t="s">
        <v>156</v>
      </c>
      <c r="B73" s="52">
        <v>47</v>
      </c>
      <c r="C73" s="52">
        <v>47</v>
      </c>
    </row>
    <row r="74" spans="1:3" ht="24.75" customHeight="1">
      <c r="A74" s="17" t="s">
        <v>193</v>
      </c>
      <c r="B74" s="52">
        <v>3</v>
      </c>
      <c r="C74" s="52">
        <v>3</v>
      </c>
    </row>
    <row r="75" spans="1:3" ht="24.75" customHeight="1">
      <c r="A75" s="16" t="s">
        <v>194</v>
      </c>
      <c r="B75" s="52">
        <f aca="true" t="shared" si="0" ref="B75:B79">SUM(B76:B76)</f>
        <v>15</v>
      </c>
      <c r="C75" s="52">
        <f>SUM(C76:C76)</f>
        <v>15</v>
      </c>
    </row>
    <row r="76" spans="1:237" s="2" customFormat="1" ht="24.75" customHeight="1">
      <c r="A76" s="17" t="s">
        <v>195</v>
      </c>
      <c r="B76" s="52">
        <v>15</v>
      </c>
      <c r="C76" s="52">
        <v>15</v>
      </c>
      <c r="IA76" s="47"/>
      <c r="IB76" s="47"/>
      <c r="IC76" s="47"/>
    </row>
    <row r="77" spans="1:3" ht="24.75" customHeight="1">
      <c r="A77" s="16" t="s">
        <v>196</v>
      </c>
      <c r="B77" s="52">
        <f t="shared" si="0"/>
        <v>600</v>
      </c>
      <c r="C77" s="52">
        <v>432</v>
      </c>
    </row>
    <row r="78" spans="1:3" ht="24.75" customHeight="1">
      <c r="A78" s="17" t="s">
        <v>197</v>
      </c>
      <c r="B78" s="52">
        <v>600</v>
      </c>
      <c r="C78" s="52">
        <v>432</v>
      </c>
    </row>
    <row r="79" spans="1:237" s="2" customFormat="1" ht="24.75" customHeight="1">
      <c r="A79" s="16" t="s">
        <v>198</v>
      </c>
      <c r="B79" s="52">
        <f t="shared" si="0"/>
        <v>0</v>
      </c>
      <c r="C79" s="52">
        <f>SUM(C80:C80)</f>
        <v>0</v>
      </c>
      <c r="IA79" s="47"/>
      <c r="IB79" s="47"/>
      <c r="IC79" s="47"/>
    </row>
    <row r="80" spans="1:3" ht="24.75" customHeight="1">
      <c r="A80" s="17" t="s">
        <v>199</v>
      </c>
      <c r="B80" s="52"/>
      <c r="C80" s="52"/>
    </row>
    <row r="81" spans="1:3" ht="24.75" customHeight="1">
      <c r="A81" s="16" t="s">
        <v>200</v>
      </c>
      <c r="B81" s="52">
        <f>SUM(B82:B85)</f>
        <v>3489</v>
      </c>
      <c r="C81" s="52">
        <v>2457</v>
      </c>
    </row>
    <row r="82" spans="1:3" ht="24.75" customHeight="1">
      <c r="A82" s="17" t="s">
        <v>151</v>
      </c>
      <c r="B82" s="52">
        <v>255</v>
      </c>
      <c r="C82" s="52">
        <v>255</v>
      </c>
    </row>
    <row r="83" spans="1:3" ht="24.75" customHeight="1">
      <c r="A83" s="17" t="s">
        <v>152</v>
      </c>
      <c r="B83" s="52">
        <v>2215</v>
      </c>
      <c r="C83" s="52">
        <v>1905</v>
      </c>
    </row>
    <row r="84" spans="1:3" ht="24.75" customHeight="1">
      <c r="A84" s="17" t="s">
        <v>201</v>
      </c>
      <c r="B84" s="52">
        <v>5</v>
      </c>
      <c r="C84" s="52">
        <v>-275</v>
      </c>
    </row>
    <row r="85" spans="1:3" ht="24.75" customHeight="1">
      <c r="A85" s="17" t="s">
        <v>202</v>
      </c>
      <c r="B85" s="52">
        <v>1014</v>
      </c>
      <c r="C85" s="52">
        <v>572</v>
      </c>
    </row>
    <row r="86" spans="1:3" ht="24.75" customHeight="1">
      <c r="A86" s="16" t="s">
        <v>203</v>
      </c>
      <c r="B86" s="52">
        <f>SUM(B87:B89)</f>
        <v>389</v>
      </c>
      <c r="C86" s="52">
        <f>SUM(C87:C89)</f>
        <v>389</v>
      </c>
    </row>
    <row r="87" spans="1:3" ht="24.75" customHeight="1">
      <c r="A87" s="17" t="s">
        <v>151</v>
      </c>
      <c r="B87" s="52">
        <v>155</v>
      </c>
      <c r="C87" s="52">
        <v>155</v>
      </c>
    </row>
    <row r="88" spans="1:3" ht="24.75" customHeight="1">
      <c r="A88" s="17" t="s">
        <v>152</v>
      </c>
      <c r="B88" s="52">
        <v>125</v>
      </c>
      <c r="C88" s="52">
        <v>125</v>
      </c>
    </row>
    <row r="89" spans="1:3" ht="24.75" customHeight="1">
      <c r="A89" s="17" t="s">
        <v>204</v>
      </c>
      <c r="B89" s="52">
        <v>109</v>
      </c>
      <c r="C89" s="52">
        <v>109</v>
      </c>
    </row>
    <row r="90" spans="1:3" ht="24.75" customHeight="1">
      <c r="A90" s="16" t="s">
        <v>205</v>
      </c>
      <c r="B90" s="52">
        <f>SUM(B91:B93)</f>
        <v>51</v>
      </c>
      <c r="C90" s="52">
        <f>SUM(C91:C93)</f>
        <v>51</v>
      </c>
    </row>
    <row r="91" spans="1:3" ht="24.75" customHeight="1">
      <c r="A91" s="17" t="s">
        <v>151</v>
      </c>
      <c r="B91" s="52">
        <v>21</v>
      </c>
      <c r="C91" s="52">
        <v>21</v>
      </c>
    </row>
    <row r="92" spans="1:3" ht="24.75" customHeight="1">
      <c r="A92" s="17" t="s">
        <v>160</v>
      </c>
      <c r="B92" s="52">
        <v>20</v>
      </c>
      <c r="C92" s="52">
        <v>20</v>
      </c>
    </row>
    <row r="93" spans="1:3" ht="24.75" customHeight="1">
      <c r="A93" s="17" t="s">
        <v>206</v>
      </c>
      <c r="B93" s="52">
        <v>10</v>
      </c>
      <c r="C93" s="52">
        <v>10</v>
      </c>
    </row>
    <row r="94" spans="1:3" ht="24.75" customHeight="1">
      <c r="A94" s="16" t="s">
        <v>207</v>
      </c>
      <c r="B94" s="52">
        <f>SUM(B95:B98)</f>
        <v>769</v>
      </c>
      <c r="C94" s="52">
        <f>SUM(C95:C98)</f>
        <v>769</v>
      </c>
    </row>
    <row r="95" spans="1:3" ht="24.75" customHeight="1">
      <c r="A95" s="17" t="s">
        <v>151</v>
      </c>
      <c r="B95" s="52">
        <v>398</v>
      </c>
      <c r="C95" s="52">
        <v>398</v>
      </c>
    </row>
    <row r="96" spans="1:3" ht="24.75" customHeight="1">
      <c r="A96" s="17" t="s">
        <v>152</v>
      </c>
      <c r="B96" s="52">
        <v>291</v>
      </c>
      <c r="C96" s="52">
        <v>291</v>
      </c>
    </row>
    <row r="97" spans="1:237" s="2" customFormat="1" ht="24.75" customHeight="1">
      <c r="A97" s="17" t="s">
        <v>156</v>
      </c>
      <c r="B97" s="52">
        <v>77</v>
      </c>
      <c r="C97" s="52">
        <v>77</v>
      </c>
      <c r="IA97" s="47"/>
      <c r="IB97" s="47"/>
      <c r="IC97" s="47"/>
    </row>
    <row r="98" spans="1:3" ht="24.75" customHeight="1">
      <c r="A98" s="17" t="s">
        <v>208</v>
      </c>
      <c r="B98" s="52">
        <v>3</v>
      </c>
      <c r="C98" s="52">
        <v>3</v>
      </c>
    </row>
    <row r="99" spans="1:3" ht="24.75" customHeight="1">
      <c r="A99" s="16" t="s">
        <v>209</v>
      </c>
      <c r="B99" s="52">
        <f>SUM(B100:B104)</f>
        <v>1501</v>
      </c>
      <c r="C99" s="52">
        <v>1575</v>
      </c>
    </row>
    <row r="100" spans="1:3" ht="24.75" customHeight="1">
      <c r="A100" s="17" t="s">
        <v>151</v>
      </c>
      <c r="B100" s="52">
        <v>961</v>
      </c>
      <c r="C100" s="52">
        <v>961</v>
      </c>
    </row>
    <row r="101" spans="1:3" ht="24.75" customHeight="1">
      <c r="A101" s="17" t="s">
        <v>152</v>
      </c>
      <c r="B101" s="52">
        <v>389</v>
      </c>
      <c r="C101" s="52">
        <v>411</v>
      </c>
    </row>
    <row r="102" spans="1:237" s="2" customFormat="1" ht="24.75" customHeight="1">
      <c r="A102" s="17" t="s">
        <v>210</v>
      </c>
      <c r="B102" s="52">
        <v>131</v>
      </c>
      <c r="C102" s="52">
        <v>183</v>
      </c>
      <c r="IA102" s="47"/>
      <c r="IB102" s="47"/>
      <c r="IC102" s="47"/>
    </row>
    <row r="103" spans="1:3" ht="24.75" customHeight="1">
      <c r="A103" s="17" t="s">
        <v>156</v>
      </c>
      <c r="B103" s="52">
        <v>20</v>
      </c>
      <c r="C103" s="52">
        <v>20</v>
      </c>
    </row>
    <row r="104" spans="1:3" ht="24.75" customHeight="1">
      <c r="A104" s="17" t="s">
        <v>211</v>
      </c>
      <c r="B104" s="52"/>
      <c r="C104" s="52"/>
    </row>
    <row r="105" spans="1:3" ht="24.75" customHeight="1">
      <c r="A105" s="16" t="s">
        <v>212</v>
      </c>
      <c r="B105" s="52">
        <f>SUM(B106:B109)</f>
        <v>979</v>
      </c>
      <c r="C105" s="52">
        <f>SUM(C106:C109)</f>
        <v>979</v>
      </c>
    </row>
    <row r="106" spans="1:3" ht="24.75" customHeight="1">
      <c r="A106" s="17" t="s">
        <v>151</v>
      </c>
      <c r="B106" s="52">
        <v>488</v>
      </c>
      <c r="C106" s="52">
        <v>488</v>
      </c>
    </row>
    <row r="107" spans="1:3" ht="24.75" customHeight="1">
      <c r="A107" s="17" t="s">
        <v>152</v>
      </c>
      <c r="B107" s="52">
        <v>318</v>
      </c>
      <c r="C107" s="52">
        <v>318</v>
      </c>
    </row>
    <row r="108" spans="1:3" ht="24.75" customHeight="1">
      <c r="A108" s="17" t="s">
        <v>156</v>
      </c>
      <c r="B108" s="52">
        <v>77</v>
      </c>
      <c r="C108" s="52">
        <v>77</v>
      </c>
    </row>
    <row r="109" spans="1:3" ht="24.75" customHeight="1">
      <c r="A109" s="17" t="s">
        <v>213</v>
      </c>
      <c r="B109" s="52">
        <v>96</v>
      </c>
      <c r="C109" s="52">
        <v>96</v>
      </c>
    </row>
    <row r="110" spans="1:3" ht="24.75" customHeight="1">
      <c r="A110" s="16" t="s">
        <v>214</v>
      </c>
      <c r="B110" s="52">
        <f>SUM(B111:B112)</f>
        <v>1494</v>
      </c>
      <c r="C110" s="52">
        <f>SUM(C111:C112)</f>
        <v>1494</v>
      </c>
    </row>
    <row r="111" spans="1:3" ht="24.75" customHeight="1">
      <c r="A111" s="17" t="s">
        <v>151</v>
      </c>
      <c r="B111" s="52">
        <v>310</v>
      </c>
      <c r="C111" s="52">
        <v>310</v>
      </c>
    </row>
    <row r="112" spans="1:3" ht="24.75" customHeight="1">
      <c r="A112" s="17" t="s">
        <v>152</v>
      </c>
      <c r="B112" s="52">
        <v>1184</v>
      </c>
      <c r="C112" s="52">
        <v>1184</v>
      </c>
    </row>
    <row r="113" spans="1:3" ht="24.75" customHeight="1">
      <c r="A113" s="16" t="s">
        <v>215</v>
      </c>
      <c r="B113" s="52">
        <f>SUM(B114:B119)</f>
        <v>323</v>
      </c>
      <c r="C113" s="52">
        <f>SUM(C114:C119)</f>
        <v>323</v>
      </c>
    </row>
    <row r="114" spans="1:3" ht="24.75" customHeight="1">
      <c r="A114" s="17" t="s">
        <v>151</v>
      </c>
      <c r="B114" s="52">
        <v>189</v>
      </c>
      <c r="C114" s="52">
        <v>189</v>
      </c>
    </row>
    <row r="115" spans="1:3" ht="24.75" customHeight="1">
      <c r="A115" s="17" t="s">
        <v>152</v>
      </c>
      <c r="B115" s="52">
        <v>5</v>
      </c>
      <c r="C115" s="52">
        <v>5</v>
      </c>
    </row>
    <row r="116" spans="1:3" ht="24.75" customHeight="1">
      <c r="A116" s="17" t="s">
        <v>216</v>
      </c>
      <c r="B116" s="52">
        <v>13</v>
      </c>
      <c r="C116" s="52">
        <v>13</v>
      </c>
    </row>
    <row r="117" spans="1:3" ht="24.75" customHeight="1">
      <c r="A117" s="17" t="s">
        <v>217</v>
      </c>
      <c r="B117" s="52">
        <v>42</v>
      </c>
      <c r="C117" s="52">
        <v>42</v>
      </c>
    </row>
    <row r="118" spans="1:3" ht="24.75" customHeight="1">
      <c r="A118" s="17" t="s">
        <v>156</v>
      </c>
      <c r="B118" s="52">
        <v>47</v>
      </c>
      <c r="C118" s="52">
        <v>47</v>
      </c>
    </row>
    <row r="119" spans="1:3" ht="24.75" customHeight="1">
      <c r="A119" s="17" t="s">
        <v>218</v>
      </c>
      <c r="B119" s="52">
        <v>27</v>
      </c>
      <c r="C119" s="52">
        <v>27</v>
      </c>
    </row>
    <row r="120" spans="1:3" ht="24.75" customHeight="1">
      <c r="A120" s="16" t="s">
        <v>219</v>
      </c>
      <c r="B120" s="52">
        <f>SUM(B121:B122)</f>
        <v>81</v>
      </c>
      <c r="C120" s="52">
        <f>SUM(C121:C122)</f>
        <v>81</v>
      </c>
    </row>
    <row r="121" spans="1:3" ht="24.75" customHeight="1">
      <c r="A121" s="17" t="s">
        <v>151</v>
      </c>
      <c r="B121" s="52">
        <v>43</v>
      </c>
      <c r="C121" s="52">
        <v>43</v>
      </c>
    </row>
    <row r="122" spans="1:3" ht="24.75" customHeight="1">
      <c r="A122" s="17" t="s">
        <v>220</v>
      </c>
      <c r="B122" s="52">
        <v>38</v>
      </c>
      <c r="C122" s="52">
        <v>38</v>
      </c>
    </row>
    <row r="123" spans="1:3" ht="24.75" customHeight="1">
      <c r="A123" s="16" t="s">
        <v>221</v>
      </c>
      <c r="B123" s="52">
        <f>SUM(B124:B134)</f>
        <v>3276</v>
      </c>
      <c r="C123" s="52">
        <v>3137</v>
      </c>
    </row>
    <row r="124" spans="1:3" ht="24.75" customHeight="1">
      <c r="A124" s="17" t="s">
        <v>151</v>
      </c>
      <c r="B124" s="52">
        <v>1983</v>
      </c>
      <c r="C124" s="52">
        <v>1983</v>
      </c>
    </row>
    <row r="125" spans="1:3" ht="24.75" customHeight="1">
      <c r="A125" s="17" t="s">
        <v>152</v>
      </c>
      <c r="B125" s="52">
        <v>174</v>
      </c>
      <c r="C125" s="52">
        <v>174</v>
      </c>
    </row>
    <row r="126" spans="1:3" ht="24.75" customHeight="1">
      <c r="A126" s="17" t="s">
        <v>222</v>
      </c>
      <c r="B126" s="52">
        <v>83</v>
      </c>
      <c r="C126" s="52">
        <v>83</v>
      </c>
    </row>
    <row r="127" spans="1:3" ht="24.75" customHeight="1">
      <c r="A127" s="17" t="s">
        <v>223</v>
      </c>
      <c r="B127" s="52">
        <v>65</v>
      </c>
      <c r="C127" s="52">
        <v>60</v>
      </c>
    </row>
    <row r="128" spans="1:3" ht="24.75" customHeight="1">
      <c r="A128" s="17" t="s">
        <v>180</v>
      </c>
      <c r="B128" s="52">
        <v>38</v>
      </c>
      <c r="C128" s="52">
        <v>38</v>
      </c>
    </row>
    <row r="129" spans="1:3" ht="24.75" customHeight="1">
      <c r="A129" s="17" t="s">
        <v>224</v>
      </c>
      <c r="B129" s="52">
        <v>17</v>
      </c>
      <c r="C129" s="52">
        <v>17</v>
      </c>
    </row>
    <row r="130" spans="1:3" ht="24.75" customHeight="1">
      <c r="A130" s="17" t="s">
        <v>225</v>
      </c>
      <c r="B130" s="52">
        <v>12</v>
      </c>
      <c r="C130" s="52">
        <v>12</v>
      </c>
    </row>
    <row r="131" spans="1:3" ht="24.75" customHeight="1">
      <c r="A131" s="17" t="s">
        <v>226</v>
      </c>
      <c r="B131" s="52">
        <v>7</v>
      </c>
      <c r="C131" s="52">
        <v>7</v>
      </c>
    </row>
    <row r="132" spans="1:3" ht="24.75" customHeight="1">
      <c r="A132" s="17" t="s">
        <v>227</v>
      </c>
      <c r="B132" s="52">
        <v>398</v>
      </c>
      <c r="C132" s="52">
        <v>398</v>
      </c>
    </row>
    <row r="133" spans="1:237" s="2" customFormat="1" ht="24.75" customHeight="1">
      <c r="A133" s="17" t="s">
        <v>156</v>
      </c>
      <c r="B133" s="52">
        <v>72</v>
      </c>
      <c r="C133" s="52">
        <v>72</v>
      </c>
      <c r="IA133" s="47"/>
      <c r="IB133" s="47"/>
      <c r="IC133" s="47"/>
    </row>
    <row r="134" spans="1:3" ht="24.75" customHeight="1">
      <c r="A134" s="17" t="s">
        <v>228</v>
      </c>
      <c r="B134" s="52">
        <v>427</v>
      </c>
      <c r="C134" s="52">
        <v>293</v>
      </c>
    </row>
    <row r="135" spans="1:3" ht="24.75" customHeight="1">
      <c r="A135" s="16" t="s">
        <v>229</v>
      </c>
      <c r="B135" s="52">
        <f>SUM(B136:B136)</f>
        <v>3</v>
      </c>
      <c r="C135" s="52">
        <f>SUM(C136:C136)</f>
        <v>3</v>
      </c>
    </row>
    <row r="136" spans="1:3" ht="24.75" customHeight="1">
      <c r="A136" s="17" t="s">
        <v>230</v>
      </c>
      <c r="B136" s="52">
        <v>3</v>
      </c>
      <c r="C136" s="52">
        <v>3</v>
      </c>
    </row>
    <row r="137" spans="1:3" ht="24.75" customHeight="1">
      <c r="A137" s="16" t="s">
        <v>231</v>
      </c>
      <c r="B137" s="52">
        <f>SUM(B138,B145)</f>
        <v>499</v>
      </c>
      <c r="C137" s="52">
        <v>457</v>
      </c>
    </row>
    <row r="138" spans="1:3" ht="24.75" customHeight="1">
      <c r="A138" s="16" t="s">
        <v>232</v>
      </c>
      <c r="B138" s="52">
        <f>SUM(B139:B144)</f>
        <v>489</v>
      </c>
      <c r="C138" s="52">
        <v>447</v>
      </c>
    </row>
    <row r="139" spans="1:3" ht="24.75" customHeight="1">
      <c r="A139" s="17" t="s">
        <v>233</v>
      </c>
      <c r="B139" s="52">
        <v>30</v>
      </c>
      <c r="C139" s="52">
        <v>30</v>
      </c>
    </row>
    <row r="140" spans="1:3" ht="24.75" customHeight="1">
      <c r="A140" s="17" t="s">
        <v>234</v>
      </c>
      <c r="B140" s="52">
        <v>235</v>
      </c>
      <c r="C140" s="52">
        <v>193</v>
      </c>
    </row>
    <row r="141" spans="1:3" ht="24.75" customHeight="1">
      <c r="A141" s="17" t="s">
        <v>235</v>
      </c>
      <c r="B141" s="52">
        <v>1</v>
      </c>
      <c r="C141" s="52">
        <v>1</v>
      </c>
    </row>
    <row r="142" spans="1:3" ht="24.75" customHeight="1">
      <c r="A142" s="17" t="s">
        <v>236</v>
      </c>
      <c r="B142" s="52">
        <v>40</v>
      </c>
      <c r="C142" s="52">
        <v>40</v>
      </c>
    </row>
    <row r="143" spans="1:3" ht="24.75" customHeight="1">
      <c r="A143" s="17" t="s">
        <v>237</v>
      </c>
      <c r="B143" s="52">
        <v>130</v>
      </c>
      <c r="C143" s="52">
        <v>130</v>
      </c>
    </row>
    <row r="144" spans="1:3" ht="24.75" customHeight="1">
      <c r="A144" s="17" t="s">
        <v>238</v>
      </c>
      <c r="B144" s="52">
        <v>53</v>
      </c>
      <c r="C144" s="52">
        <v>53</v>
      </c>
    </row>
    <row r="145" spans="1:3" ht="24.75" customHeight="1">
      <c r="A145" s="16" t="s">
        <v>239</v>
      </c>
      <c r="B145" s="52">
        <f>B146</f>
        <v>10</v>
      </c>
      <c r="C145" s="52">
        <f>C146</f>
        <v>10</v>
      </c>
    </row>
    <row r="146" spans="1:3" ht="24.75" customHeight="1">
      <c r="A146" s="17" t="s">
        <v>240</v>
      </c>
      <c r="B146" s="52">
        <v>10</v>
      </c>
      <c r="C146" s="52">
        <v>10</v>
      </c>
    </row>
    <row r="147" spans="1:3" ht="24.75" customHeight="1">
      <c r="A147" s="16" t="s">
        <v>241</v>
      </c>
      <c r="B147" s="52">
        <f>B148+B150+B157+B159+B167</f>
        <v>21842</v>
      </c>
      <c r="C147" s="52">
        <v>18600</v>
      </c>
    </row>
    <row r="148" spans="1:3" ht="24.75" customHeight="1">
      <c r="A148" s="16" t="s">
        <v>242</v>
      </c>
      <c r="B148" s="52">
        <f>SUM(B149:B149)</f>
        <v>0</v>
      </c>
      <c r="C148" s="52">
        <f>SUM(C149:C149)</f>
        <v>0</v>
      </c>
    </row>
    <row r="149" spans="1:3" ht="24.75" customHeight="1">
      <c r="A149" s="17" t="s">
        <v>243</v>
      </c>
      <c r="B149" s="52"/>
      <c r="C149" s="52"/>
    </row>
    <row r="150" spans="1:3" ht="24.75" customHeight="1">
      <c r="A150" s="16" t="s">
        <v>244</v>
      </c>
      <c r="B150" s="52">
        <f>SUM(B151:B156)</f>
        <v>19267</v>
      </c>
      <c r="C150" s="52">
        <v>16025</v>
      </c>
    </row>
    <row r="151" spans="1:3" ht="24.75" customHeight="1">
      <c r="A151" s="17" t="s">
        <v>151</v>
      </c>
      <c r="B151" s="52">
        <v>9369</v>
      </c>
      <c r="C151" s="52">
        <v>9369</v>
      </c>
    </row>
    <row r="152" spans="1:3" ht="24.75" customHeight="1">
      <c r="A152" s="17" t="s">
        <v>152</v>
      </c>
      <c r="B152" s="52">
        <v>621</v>
      </c>
      <c r="C152" s="52">
        <v>228</v>
      </c>
    </row>
    <row r="153" spans="1:3" ht="24.75" customHeight="1">
      <c r="A153" s="17" t="s">
        <v>245</v>
      </c>
      <c r="B153" s="52">
        <v>108</v>
      </c>
      <c r="C153" s="52">
        <v>108</v>
      </c>
    </row>
    <row r="154" spans="1:3" ht="24.75" customHeight="1">
      <c r="A154" s="17" t="s">
        <v>246</v>
      </c>
      <c r="B154" s="52">
        <v>5609</v>
      </c>
      <c r="C154" s="52">
        <v>4458</v>
      </c>
    </row>
    <row r="155" spans="1:3" ht="24.75" customHeight="1">
      <c r="A155" s="17" t="s">
        <v>156</v>
      </c>
      <c r="B155" s="52">
        <v>510</v>
      </c>
      <c r="C155" s="52">
        <v>510</v>
      </c>
    </row>
    <row r="156" spans="1:3" ht="24.75" customHeight="1">
      <c r="A156" s="17" t="s">
        <v>247</v>
      </c>
      <c r="B156" s="52">
        <v>3050</v>
      </c>
      <c r="C156" s="52">
        <v>1352</v>
      </c>
    </row>
    <row r="157" spans="1:3" ht="24.75" customHeight="1">
      <c r="A157" s="16" t="s">
        <v>248</v>
      </c>
      <c r="B157" s="52">
        <f>SUM(B158:B158)</f>
        <v>40</v>
      </c>
      <c r="C157" s="52">
        <f>SUM(C158:C158)</f>
        <v>40</v>
      </c>
    </row>
    <row r="158" spans="1:3" ht="24.75" customHeight="1">
      <c r="A158" s="17" t="s">
        <v>249</v>
      </c>
      <c r="B158" s="52">
        <v>40</v>
      </c>
      <c r="C158" s="52">
        <v>40</v>
      </c>
    </row>
    <row r="159" spans="1:3" ht="24.75" customHeight="1">
      <c r="A159" s="16" t="s">
        <v>250</v>
      </c>
      <c r="B159" s="52">
        <f>SUM(B160:B166)</f>
        <v>1235</v>
      </c>
      <c r="C159" s="52">
        <f>SUM(C160:C166)</f>
        <v>1235</v>
      </c>
    </row>
    <row r="160" spans="1:3" ht="24.75" customHeight="1">
      <c r="A160" s="17" t="s">
        <v>151</v>
      </c>
      <c r="B160" s="52">
        <v>880</v>
      </c>
      <c r="C160" s="52">
        <v>880</v>
      </c>
    </row>
    <row r="161" spans="1:3" ht="24.75" customHeight="1">
      <c r="A161" s="17" t="s">
        <v>251</v>
      </c>
      <c r="B161" s="52">
        <v>37</v>
      </c>
      <c r="C161" s="52">
        <v>37</v>
      </c>
    </row>
    <row r="162" spans="1:3" ht="24.75" customHeight="1">
      <c r="A162" s="17" t="s">
        <v>252</v>
      </c>
      <c r="B162" s="52">
        <v>49</v>
      </c>
      <c r="C162" s="52">
        <v>49</v>
      </c>
    </row>
    <row r="163" spans="1:3" ht="24.75" customHeight="1">
      <c r="A163" s="17" t="s">
        <v>253</v>
      </c>
      <c r="B163" s="52">
        <v>105</v>
      </c>
      <c r="C163" s="52">
        <v>105</v>
      </c>
    </row>
    <row r="164" spans="1:237" s="2" customFormat="1" ht="24.75" customHeight="1">
      <c r="A164" s="17" t="s">
        <v>254</v>
      </c>
      <c r="B164" s="52">
        <v>50</v>
      </c>
      <c r="C164" s="52">
        <v>50</v>
      </c>
      <c r="IA164" s="47"/>
      <c r="IB164" s="47"/>
      <c r="IC164" s="47"/>
    </row>
    <row r="165" spans="1:3" ht="24.75" customHeight="1">
      <c r="A165" s="17" t="s">
        <v>156</v>
      </c>
      <c r="B165" s="52">
        <v>29</v>
      </c>
      <c r="C165" s="52">
        <v>29</v>
      </c>
    </row>
    <row r="166" spans="1:3" ht="24.75" customHeight="1">
      <c r="A166" s="17" t="s">
        <v>255</v>
      </c>
      <c r="B166" s="52">
        <v>85</v>
      </c>
      <c r="C166" s="52">
        <v>85</v>
      </c>
    </row>
    <row r="167" spans="1:3" ht="24.75" customHeight="1">
      <c r="A167" s="16" t="s">
        <v>256</v>
      </c>
      <c r="B167" s="52">
        <f>B168</f>
        <v>1300</v>
      </c>
      <c r="C167" s="52">
        <f>C168</f>
        <v>1300</v>
      </c>
    </row>
    <row r="168" spans="1:3" ht="24.75" customHeight="1">
      <c r="A168" s="17" t="s">
        <v>257</v>
      </c>
      <c r="B168" s="52">
        <v>1300</v>
      </c>
      <c r="C168" s="52">
        <v>1300</v>
      </c>
    </row>
    <row r="169" spans="1:3" ht="24.75" customHeight="1">
      <c r="A169" s="16" t="s">
        <v>258</v>
      </c>
      <c r="B169" s="52">
        <f>B170+B174+B180+B182+B184+B187+B190</f>
        <v>69015</v>
      </c>
      <c r="C169" s="52">
        <f>C170+C174+C180+C182+C184+C187+C190</f>
        <v>69015</v>
      </c>
    </row>
    <row r="170" spans="1:3" ht="24.75" customHeight="1">
      <c r="A170" s="16" t="s">
        <v>259</v>
      </c>
      <c r="B170" s="52">
        <f>SUM(B171:B173)</f>
        <v>1072</v>
      </c>
      <c r="C170" s="52">
        <f>SUM(C171:C173)</f>
        <v>1072</v>
      </c>
    </row>
    <row r="171" spans="1:3" ht="24.75" customHeight="1">
      <c r="A171" s="17" t="s">
        <v>151</v>
      </c>
      <c r="B171" s="52">
        <v>200</v>
      </c>
      <c r="C171" s="52">
        <v>200</v>
      </c>
    </row>
    <row r="172" spans="1:3" ht="24.75" customHeight="1">
      <c r="A172" s="17" t="s">
        <v>152</v>
      </c>
      <c r="B172" s="52">
        <v>58</v>
      </c>
      <c r="C172" s="52">
        <v>58</v>
      </c>
    </row>
    <row r="173" spans="1:3" ht="24.75" customHeight="1">
      <c r="A173" s="17" t="s">
        <v>260</v>
      </c>
      <c r="B173" s="52">
        <v>814</v>
      </c>
      <c r="C173" s="52">
        <v>814</v>
      </c>
    </row>
    <row r="174" spans="1:3" ht="24.75" customHeight="1">
      <c r="A174" s="16" t="s">
        <v>261</v>
      </c>
      <c r="B174" s="52">
        <f>SUM(B175:B179)</f>
        <v>54086</v>
      </c>
      <c r="C174" s="52">
        <f>SUM(C175:C179)</f>
        <v>54052</v>
      </c>
    </row>
    <row r="175" spans="1:237" s="2" customFormat="1" ht="24.75" customHeight="1">
      <c r="A175" s="17" t="s">
        <v>262</v>
      </c>
      <c r="B175" s="52">
        <v>4211</v>
      </c>
      <c r="C175" s="52">
        <v>4411</v>
      </c>
      <c r="IA175" s="47"/>
      <c r="IB175" s="47"/>
      <c r="IC175" s="47"/>
    </row>
    <row r="176" spans="1:3" ht="24.75" customHeight="1">
      <c r="A176" s="17" t="s">
        <v>263</v>
      </c>
      <c r="B176" s="52">
        <v>14871</v>
      </c>
      <c r="C176" s="52">
        <v>14871</v>
      </c>
    </row>
    <row r="177" spans="1:3" ht="24.75" customHeight="1">
      <c r="A177" s="17" t="s">
        <v>264</v>
      </c>
      <c r="B177" s="52">
        <v>8203</v>
      </c>
      <c r="C177" s="52">
        <v>8203</v>
      </c>
    </row>
    <row r="178" spans="1:3" ht="24.75" customHeight="1">
      <c r="A178" s="17" t="s">
        <v>265</v>
      </c>
      <c r="B178" s="52">
        <v>8317</v>
      </c>
      <c r="C178" s="52">
        <v>8317</v>
      </c>
    </row>
    <row r="179" spans="1:3" ht="24.75" customHeight="1">
      <c r="A179" s="17" t="s">
        <v>266</v>
      </c>
      <c r="B179" s="52">
        <v>18484</v>
      </c>
      <c r="C179" s="52">
        <v>18250</v>
      </c>
    </row>
    <row r="180" spans="1:3" ht="24.75" customHeight="1">
      <c r="A180" s="16" t="s">
        <v>267</v>
      </c>
      <c r="B180" s="52">
        <f>SUM(B181:B181)</f>
        <v>5121</v>
      </c>
      <c r="C180" s="52">
        <f>SUM(C181:C181)</f>
        <v>5121</v>
      </c>
    </row>
    <row r="181" spans="1:3" ht="24.75" customHeight="1">
      <c r="A181" s="17" t="s">
        <v>268</v>
      </c>
      <c r="B181" s="52">
        <v>5121</v>
      </c>
      <c r="C181" s="52">
        <v>5121</v>
      </c>
    </row>
    <row r="182" spans="1:3" ht="24.75" customHeight="1">
      <c r="A182" s="16" t="s">
        <v>269</v>
      </c>
      <c r="B182" s="52">
        <f>SUM(B183:B183)</f>
        <v>30</v>
      </c>
      <c r="C182" s="52">
        <f>SUM(C183:C183)</f>
        <v>30</v>
      </c>
    </row>
    <row r="183" spans="1:3" ht="24.75" customHeight="1">
      <c r="A183" s="17" t="s">
        <v>270</v>
      </c>
      <c r="B183" s="52">
        <v>30</v>
      </c>
      <c r="C183" s="52">
        <v>30</v>
      </c>
    </row>
    <row r="184" spans="1:3" ht="24.75" customHeight="1">
      <c r="A184" s="16" t="s">
        <v>271</v>
      </c>
      <c r="B184" s="52">
        <f>SUM(B185:B186)</f>
        <v>994</v>
      </c>
      <c r="C184" s="52">
        <f>SUM(C185:C186)</f>
        <v>994</v>
      </c>
    </row>
    <row r="185" spans="1:3" ht="24.75" customHeight="1">
      <c r="A185" s="17" t="s">
        <v>272</v>
      </c>
      <c r="B185" s="52">
        <v>777</v>
      </c>
      <c r="C185" s="52">
        <v>777</v>
      </c>
    </row>
    <row r="186" spans="1:3" ht="24.75" customHeight="1">
      <c r="A186" s="17" t="s">
        <v>273</v>
      </c>
      <c r="B186" s="52">
        <v>217</v>
      </c>
      <c r="C186" s="52">
        <v>217</v>
      </c>
    </row>
    <row r="187" spans="1:3" ht="24.75" customHeight="1">
      <c r="A187" s="16" t="s">
        <v>274</v>
      </c>
      <c r="B187" s="52">
        <f>SUM(B188:B189)</f>
        <v>7200</v>
      </c>
      <c r="C187" s="52">
        <f>SUM(C188:C189)</f>
        <v>7234</v>
      </c>
    </row>
    <row r="188" spans="1:3" ht="24.75" customHeight="1">
      <c r="A188" s="17" t="s">
        <v>275</v>
      </c>
      <c r="B188" s="52"/>
      <c r="C188" s="52"/>
    </row>
    <row r="189" spans="1:3" ht="24.75" customHeight="1">
      <c r="A189" s="17" t="s">
        <v>276</v>
      </c>
      <c r="B189" s="52">
        <v>7200</v>
      </c>
      <c r="C189" s="52">
        <v>7234</v>
      </c>
    </row>
    <row r="190" spans="1:3" ht="24.75" customHeight="1">
      <c r="A190" s="16" t="s">
        <v>277</v>
      </c>
      <c r="B190" s="52">
        <f>B191</f>
        <v>512</v>
      </c>
      <c r="C190" s="52">
        <f>C191</f>
        <v>512</v>
      </c>
    </row>
    <row r="191" spans="1:3" ht="24.75" customHeight="1">
      <c r="A191" s="17" t="s">
        <v>278</v>
      </c>
      <c r="B191" s="52">
        <v>512</v>
      </c>
      <c r="C191" s="52">
        <v>512</v>
      </c>
    </row>
    <row r="192" spans="1:3" ht="24.75" customHeight="1">
      <c r="A192" s="16" t="s">
        <v>279</v>
      </c>
      <c r="B192" s="52">
        <f>SUM(B193,B197,B200,B202,B204)</f>
        <v>12915</v>
      </c>
      <c r="C192" s="52">
        <f>SUM(C193,C197,C200,C202,C204)</f>
        <v>12075</v>
      </c>
    </row>
    <row r="193" spans="1:3" ht="24.75" customHeight="1">
      <c r="A193" s="16" t="s">
        <v>280</v>
      </c>
      <c r="B193" s="52">
        <f>SUM(B194:B196)</f>
        <v>2398</v>
      </c>
      <c r="C193" s="52">
        <f>SUM(C194:C196)</f>
        <v>2398</v>
      </c>
    </row>
    <row r="194" spans="1:3" ht="24.75" customHeight="1">
      <c r="A194" s="17" t="s">
        <v>151</v>
      </c>
      <c r="B194" s="52">
        <v>539</v>
      </c>
      <c r="C194" s="52">
        <v>539</v>
      </c>
    </row>
    <row r="195" spans="1:3" ht="24.75" customHeight="1">
      <c r="A195" s="17" t="s">
        <v>152</v>
      </c>
      <c r="B195" s="52"/>
      <c r="C195" s="52"/>
    </row>
    <row r="196" spans="1:3" ht="24.75" customHeight="1">
      <c r="A196" s="17" t="s">
        <v>281</v>
      </c>
      <c r="B196" s="52">
        <v>1859</v>
      </c>
      <c r="C196" s="52">
        <v>1859</v>
      </c>
    </row>
    <row r="197" spans="1:3" ht="24.75" customHeight="1">
      <c r="A197" s="16" t="s">
        <v>282</v>
      </c>
      <c r="B197" s="52">
        <f>SUM(B198:B199)</f>
        <v>5912</v>
      </c>
      <c r="C197" s="52">
        <f>SUM(C198:C199)</f>
        <v>5072</v>
      </c>
    </row>
    <row r="198" spans="1:3" ht="24.75" customHeight="1">
      <c r="A198" s="17" t="s">
        <v>283</v>
      </c>
      <c r="B198" s="52">
        <v>0</v>
      </c>
      <c r="C198" s="52">
        <v>0</v>
      </c>
    </row>
    <row r="199" spans="1:3" ht="24.75" customHeight="1">
      <c r="A199" s="17" t="s">
        <v>284</v>
      </c>
      <c r="B199" s="52">
        <v>5912</v>
      </c>
      <c r="C199" s="52">
        <v>5072</v>
      </c>
    </row>
    <row r="200" spans="1:3" ht="24.75" customHeight="1">
      <c r="A200" s="16" t="s">
        <v>285</v>
      </c>
      <c r="B200" s="52">
        <f aca="true" t="shared" si="1" ref="B200:B204">SUM(B201:B201)</f>
        <v>2500</v>
      </c>
      <c r="C200" s="52">
        <f aca="true" t="shared" si="2" ref="C200:C204">SUM(C201:C201)</f>
        <v>2500</v>
      </c>
    </row>
    <row r="201" spans="1:3" ht="24.75" customHeight="1">
      <c r="A201" s="17" t="s">
        <v>286</v>
      </c>
      <c r="B201" s="52">
        <v>2500</v>
      </c>
      <c r="C201" s="52">
        <v>2500</v>
      </c>
    </row>
    <row r="202" spans="1:3" ht="24.75" customHeight="1">
      <c r="A202" s="16" t="s">
        <v>287</v>
      </c>
      <c r="B202" s="52">
        <f t="shared" si="1"/>
        <v>38</v>
      </c>
      <c r="C202" s="52">
        <f t="shared" si="2"/>
        <v>38</v>
      </c>
    </row>
    <row r="203" spans="1:3" ht="24.75" customHeight="1">
      <c r="A203" s="17" t="s">
        <v>288</v>
      </c>
      <c r="B203" s="52">
        <v>38</v>
      </c>
      <c r="C203" s="52">
        <v>38</v>
      </c>
    </row>
    <row r="204" spans="1:3" ht="24.75" customHeight="1">
      <c r="A204" s="16" t="s">
        <v>289</v>
      </c>
      <c r="B204" s="52">
        <f t="shared" si="1"/>
        <v>2067</v>
      </c>
      <c r="C204" s="52">
        <f t="shared" si="2"/>
        <v>2067</v>
      </c>
    </row>
    <row r="205" spans="1:237" s="2" customFormat="1" ht="24.75" customHeight="1">
      <c r="A205" s="17" t="s">
        <v>290</v>
      </c>
      <c r="B205" s="52">
        <v>2067</v>
      </c>
      <c r="C205" s="52">
        <v>2067</v>
      </c>
      <c r="IA205" s="47"/>
      <c r="IB205" s="47"/>
      <c r="IC205" s="47"/>
    </row>
    <row r="206" spans="1:237" s="2" customFormat="1" ht="24.75" customHeight="1">
      <c r="A206" s="16" t="s">
        <v>291</v>
      </c>
      <c r="B206" s="52">
        <f>SUM(B207,B216,B221,B226,B228)</f>
        <v>11887</v>
      </c>
      <c r="C206" s="52">
        <f>SUM(C207,C216,C221,C226,C228)</f>
        <v>9486</v>
      </c>
      <c r="IA206" s="47"/>
      <c r="IB206" s="47"/>
      <c r="IC206" s="47"/>
    </row>
    <row r="207" spans="1:3" ht="24.75" customHeight="1">
      <c r="A207" s="16" t="s">
        <v>292</v>
      </c>
      <c r="B207" s="52">
        <f>SUM(B208:B215)</f>
        <v>2173</v>
      </c>
      <c r="C207" s="52">
        <f>SUM(C208:C215)</f>
        <v>2123</v>
      </c>
    </row>
    <row r="208" spans="1:3" ht="24.75" customHeight="1">
      <c r="A208" s="17" t="s">
        <v>151</v>
      </c>
      <c r="B208" s="52">
        <v>306</v>
      </c>
      <c r="C208" s="52">
        <v>306</v>
      </c>
    </row>
    <row r="209" spans="1:3" ht="24.75" customHeight="1">
      <c r="A209" s="17" t="s">
        <v>152</v>
      </c>
      <c r="B209" s="52">
        <v>63</v>
      </c>
      <c r="C209" s="52">
        <v>63</v>
      </c>
    </row>
    <row r="210" spans="1:3" ht="24.75" customHeight="1">
      <c r="A210" s="17" t="s">
        <v>293</v>
      </c>
      <c r="B210" s="52">
        <v>618</v>
      </c>
      <c r="C210" s="52">
        <v>618</v>
      </c>
    </row>
    <row r="211" spans="1:237" s="2" customFormat="1" ht="24.75" customHeight="1">
      <c r="A211" s="17" t="s">
        <v>294</v>
      </c>
      <c r="B211" s="52">
        <v>15</v>
      </c>
      <c r="C211" s="52">
        <v>15</v>
      </c>
      <c r="IA211" s="47"/>
      <c r="IB211" s="47"/>
      <c r="IC211" s="47"/>
    </row>
    <row r="212" spans="1:237" s="2" customFormat="1" ht="24.75" customHeight="1">
      <c r="A212" s="17" t="s">
        <v>295</v>
      </c>
      <c r="B212" s="52">
        <v>972</v>
      </c>
      <c r="C212" s="52">
        <v>972</v>
      </c>
      <c r="IA212" s="47"/>
      <c r="IB212" s="47"/>
      <c r="IC212" s="47"/>
    </row>
    <row r="213" spans="1:3" ht="24.75" customHeight="1">
      <c r="A213" s="17" t="s">
        <v>296</v>
      </c>
      <c r="B213" s="52">
        <v>97</v>
      </c>
      <c r="C213" s="52">
        <v>97</v>
      </c>
    </row>
    <row r="214" spans="1:3" ht="24.75" customHeight="1">
      <c r="A214" s="17" t="s">
        <v>297</v>
      </c>
      <c r="B214" s="52">
        <v>30</v>
      </c>
      <c r="C214" s="52">
        <v>30</v>
      </c>
    </row>
    <row r="215" spans="1:3" ht="24.75" customHeight="1">
      <c r="A215" s="17" t="s">
        <v>298</v>
      </c>
      <c r="B215" s="52">
        <v>72</v>
      </c>
      <c r="C215" s="52">
        <v>22</v>
      </c>
    </row>
    <row r="216" spans="1:3" ht="24.75" customHeight="1">
      <c r="A216" s="16" t="s">
        <v>299</v>
      </c>
      <c r="B216" s="52">
        <f>SUM(B217:B220)</f>
        <v>5980</v>
      </c>
      <c r="C216" s="52">
        <f>SUM(C217:C220)</f>
        <v>4362</v>
      </c>
    </row>
    <row r="217" spans="1:3" ht="24.75" customHeight="1">
      <c r="A217" s="17" t="s">
        <v>300</v>
      </c>
      <c r="B217" s="52">
        <v>629</v>
      </c>
      <c r="C217" s="52">
        <v>419</v>
      </c>
    </row>
    <row r="218" spans="1:3" ht="24.75" customHeight="1">
      <c r="A218" s="17" t="s">
        <v>301</v>
      </c>
      <c r="B218" s="52">
        <v>3182</v>
      </c>
      <c r="C218" s="52">
        <v>1774</v>
      </c>
    </row>
    <row r="219" spans="1:3" ht="24.75" customHeight="1">
      <c r="A219" s="17" t="s">
        <v>302</v>
      </c>
      <c r="B219" s="52">
        <v>1733</v>
      </c>
      <c r="C219" s="52">
        <v>1733</v>
      </c>
    </row>
    <row r="220" spans="1:3" ht="24.75" customHeight="1">
      <c r="A220" s="17" t="s">
        <v>303</v>
      </c>
      <c r="B220" s="52">
        <v>436</v>
      </c>
      <c r="C220" s="52">
        <v>436</v>
      </c>
    </row>
    <row r="221" spans="1:3" ht="24.75" customHeight="1">
      <c r="A221" s="16" t="s">
        <v>304</v>
      </c>
      <c r="B221" s="52">
        <f>SUM(B222:B225)</f>
        <v>2159</v>
      </c>
      <c r="C221" s="52">
        <f>SUM(C222:C225)</f>
        <v>1426</v>
      </c>
    </row>
    <row r="222" spans="1:3" ht="24.75" customHeight="1">
      <c r="A222" s="17" t="s">
        <v>305</v>
      </c>
      <c r="B222" s="52">
        <v>732</v>
      </c>
      <c r="C222" s="52">
        <v>82</v>
      </c>
    </row>
    <row r="223" spans="1:3" ht="24.75" customHeight="1">
      <c r="A223" s="17" t="s">
        <v>306</v>
      </c>
      <c r="B223" s="52">
        <v>330</v>
      </c>
      <c r="C223" s="52">
        <v>330</v>
      </c>
    </row>
    <row r="224" spans="1:3" ht="24.75" customHeight="1">
      <c r="A224" s="17" t="s">
        <v>307</v>
      </c>
      <c r="B224" s="52">
        <v>570</v>
      </c>
      <c r="C224" s="52">
        <v>570</v>
      </c>
    </row>
    <row r="225" spans="1:3" ht="24.75" customHeight="1">
      <c r="A225" s="17" t="s">
        <v>308</v>
      </c>
      <c r="B225" s="52">
        <v>527</v>
      </c>
      <c r="C225" s="52">
        <v>444</v>
      </c>
    </row>
    <row r="226" spans="1:3" ht="24.75" customHeight="1">
      <c r="A226" s="16" t="s">
        <v>309</v>
      </c>
      <c r="B226" s="52">
        <f>SUM(B227:B227)</f>
        <v>843</v>
      </c>
      <c r="C226" s="52">
        <f>SUM(C227:C227)</f>
        <v>843</v>
      </c>
    </row>
    <row r="227" spans="1:3" ht="24.75" customHeight="1">
      <c r="A227" s="17" t="s">
        <v>310</v>
      </c>
      <c r="B227" s="52">
        <v>843</v>
      </c>
      <c r="C227" s="52">
        <v>843</v>
      </c>
    </row>
    <row r="228" spans="1:3" ht="24.75" customHeight="1">
      <c r="A228" s="16" t="s">
        <v>311</v>
      </c>
      <c r="B228" s="52">
        <f>SUM(B229:B232)</f>
        <v>732</v>
      </c>
      <c r="C228" s="52">
        <f>SUM(C229:C232)</f>
        <v>732</v>
      </c>
    </row>
    <row r="229" spans="1:3" ht="24.75" customHeight="1">
      <c r="A229" s="17" t="s">
        <v>151</v>
      </c>
      <c r="B229" s="52">
        <v>132</v>
      </c>
      <c r="C229" s="52">
        <v>132</v>
      </c>
    </row>
    <row r="230" spans="1:3" ht="24.75" customHeight="1">
      <c r="A230" s="17" t="s">
        <v>312</v>
      </c>
      <c r="B230" s="52">
        <v>20</v>
      </c>
      <c r="C230" s="52">
        <v>20</v>
      </c>
    </row>
    <row r="231" spans="1:3" ht="24.75" customHeight="1">
      <c r="A231" s="17" t="s">
        <v>313</v>
      </c>
      <c r="B231" s="52">
        <v>580</v>
      </c>
      <c r="C231" s="52">
        <v>580</v>
      </c>
    </row>
    <row r="232" spans="1:3" ht="24.75" customHeight="1">
      <c r="A232" s="17" t="s">
        <v>314</v>
      </c>
      <c r="B232" s="52"/>
      <c r="C232" s="52"/>
    </row>
    <row r="233" spans="1:3" ht="24.75" customHeight="1">
      <c r="A233" s="16" t="s">
        <v>315</v>
      </c>
      <c r="B233" s="52">
        <f>SUM(B234,B243,B249,B257,B259,B265,B269,B276,B280,B283,B286,B289,B292,B294,B301,B297)</f>
        <v>24222</v>
      </c>
      <c r="C233" s="52">
        <f>SUM(C234,C243,C249,C257,C259,C265,C269,C276,C280,C283,C286,C289,C292,C294,C301,C297)</f>
        <v>23280</v>
      </c>
    </row>
    <row r="234" spans="1:3" ht="24.75" customHeight="1">
      <c r="A234" s="16" t="s">
        <v>316</v>
      </c>
      <c r="B234" s="52">
        <f>SUM(B235:B242)</f>
        <v>999</v>
      </c>
      <c r="C234" s="52">
        <f>SUM(C235:C242)</f>
        <v>949</v>
      </c>
    </row>
    <row r="235" spans="1:3" ht="24.75" customHeight="1">
      <c r="A235" s="17" t="s">
        <v>151</v>
      </c>
      <c r="B235" s="52">
        <v>237</v>
      </c>
      <c r="C235" s="52">
        <v>237</v>
      </c>
    </row>
    <row r="236" spans="1:3" ht="24.75" customHeight="1">
      <c r="A236" s="17" t="s">
        <v>152</v>
      </c>
      <c r="B236" s="52">
        <v>50</v>
      </c>
      <c r="C236" s="52">
        <v>50</v>
      </c>
    </row>
    <row r="237" spans="1:3" ht="24.75" customHeight="1">
      <c r="A237" s="17" t="s">
        <v>163</v>
      </c>
      <c r="B237" s="52">
        <v>2</v>
      </c>
      <c r="C237" s="52">
        <v>2</v>
      </c>
    </row>
    <row r="238" spans="1:3" ht="24.75" customHeight="1">
      <c r="A238" s="17" t="s">
        <v>317</v>
      </c>
      <c r="B238" s="52">
        <v>67</v>
      </c>
      <c r="C238" s="52">
        <v>67</v>
      </c>
    </row>
    <row r="239" spans="1:3" ht="24.75" customHeight="1">
      <c r="A239" s="17" t="s">
        <v>318</v>
      </c>
      <c r="B239" s="52">
        <v>95</v>
      </c>
      <c r="C239" s="52">
        <v>95</v>
      </c>
    </row>
    <row r="240" spans="1:3" ht="24.75" customHeight="1">
      <c r="A240" s="17" t="s">
        <v>319</v>
      </c>
      <c r="B240" s="52">
        <v>276</v>
      </c>
      <c r="C240" s="52">
        <v>276</v>
      </c>
    </row>
    <row r="241" spans="1:3" ht="24.75" customHeight="1">
      <c r="A241" s="17" t="s">
        <v>320</v>
      </c>
      <c r="B241" s="52">
        <v>129</v>
      </c>
      <c r="C241" s="52">
        <v>129</v>
      </c>
    </row>
    <row r="242" spans="1:3" ht="24.75" customHeight="1">
      <c r="A242" s="17" t="s">
        <v>321</v>
      </c>
      <c r="B242" s="52">
        <v>143</v>
      </c>
      <c r="C242" s="52">
        <v>93</v>
      </c>
    </row>
    <row r="243" spans="1:3" ht="24.75" customHeight="1">
      <c r="A243" s="16" t="s">
        <v>322</v>
      </c>
      <c r="B243" s="52">
        <f>SUM(B244:B248)</f>
        <v>1766</v>
      </c>
      <c r="C243" s="52">
        <f>SUM(C244:C248)</f>
        <v>1738</v>
      </c>
    </row>
    <row r="244" spans="1:3" ht="24.75" customHeight="1">
      <c r="A244" s="17" t="s">
        <v>151</v>
      </c>
      <c r="B244" s="52">
        <v>114</v>
      </c>
      <c r="C244" s="52">
        <v>114</v>
      </c>
    </row>
    <row r="245" spans="1:3" ht="24.75" customHeight="1">
      <c r="A245" s="17" t="s">
        <v>323</v>
      </c>
      <c r="B245" s="52">
        <v>243</v>
      </c>
      <c r="C245" s="52">
        <v>215</v>
      </c>
    </row>
    <row r="246" spans="1:3" ht="24.75" customHeight="1">
      <c r="A246" s="17" t="s">
        <v>324</v>
      </c>
      <c r="B246" s="52">
        <v>18</v>
      </c>
      <c r="C246" s="52">
        <v>18</v>
      </c>
    </row>
    <row r="247" spans="1:3" ht="24.75" customHeight="1">
      <c r="A247" s="17" t="s">
        <v>325</v>
      </c>
      <c r="B247" s="52">
        <v>30</v>
      </c>
      <c r="C247" s="52">
        <v>30</v>
      </c>
    </row>
    <row r="248" spans="1:3" ht="24.75" customHeight="1">
      <c r="A248" s="17" t="s">
        <v>326</v>
      </c>
      <c r="B248" s="52">
        <v>1361</v>
      </c>
      <c r="C248" s="52">
        <v>1361</v>
      </c>
    </row>
    <row r="249" spans="1:3" ht="24.75" customHeight="1">
      <c r="A249" s="16" t="s">
        <v>327</v>
      </c>
      <c r="B249" s="52">
        <f>SUM(B250:B256)</f>
        <v>11357</v>
      </c>
      <c r="C249" s="52">
        <f>SUM(C250:C256)</f>
        <v>11684</v>
      </c>
    </row>
    <row r="250" spans="1:3" ht="24.75" customHeight="1">
      <c r="A250" s="17" t="s">
        <v>328</v>
      </c>
      <c r="B250" s="52">
        <v>652</v>
      </c>
      <c r="C250" s="52">
        <v>652</v>
      </c>
    </row>
    <row r="251" spans="1:3" ht="24.75" customHeight="1">
      <c r="A251" s="17" t="s">
        <v>329</v>
      </c>
      <c r="B251" s="52">
        <v>520</v>
      </c>
      <c r="C251" s="52">
        <v>841</v>
      </c>
    </row>
    <row r="252" spans="1:3" ht="24.75" customHeight="1">
      <c r="A252" s="17" t="s">
        <v>330</v>
      </c>
      <c r="B252" s="52"/>
      <c r="C252" s="52"/>
    </row>
    <row r="253" spans="1:3" ht="24.75" customHeight="1">
      <c r="A253" s="17" t="s">
        <v>331</v>
      </c>
      <c r="B253" s="52">
        <v>2759</v>
      </c>
      <c r="C253" s="52">
        <v>2765</v>
      </c>
    </row>
    <row r="254" spans="1:3" ht="24.75" customHeight="1">
      <c r="A254" s="17" t="s">
        <v>332</v>
      </c>
      <c r="B254" s="52">
        <v>1298</v>
      </c>
      <c r="C254" s="52">
        <v>1298</v>
      </c>
    </row>
    <row r="255" spans="1:3" ht="24.75" customHeight="1">
      <c r="A255" s="17" t="s">
        <v>333</v>
      </c>
      <c r="B255" s="52">
        <v>5228</v>
      </c>
      <c r="C255" s="52">
        <v>5228</v>
      </c>
    </row>
    <row r="256" spans="1:3" ht="24.75" customHeight="1">
      <c r="A256" s="17" t="s">
        <v>334</v>
      </c>
      <c r="B256" s="52">
        <v>900</v>
      </c>
      <c r="C256" s="52">
        <v>900</v>
      </c>
    </row>
    <row r="257" spans="1:3" ht="24.75" customHeight="1">
      <c r="A257" s="16" t="s">
        <v>335</v>
      </c>
      <c r="B257" s="52">
        <f>SUM(B258:B258)</f>
        <v>740</v>
      </c>
      <c r="C257" s="52">
        <f>SUM(C258:C258)</f>
        <v>540</v>
      </c>
    </row>
    <row r="258" spans="1:3" ht="24.75" customHeight="1">
      <c r="A258" s="17" t="s">
        <v>336</v>
      </c>
      <c r="B258" s="52">
        <v>740</v>
      </c>
      <c r="C258" s="52">
        <v>540</v>
      </c>
    </row>
    <row r="259" spans="1:3" ht="24.75" customHeight="1">
      <c r="A259" s="16" t="s">
        <v>337</v>
      </c>
      <c r="B259" s="52">
        <f>SUM(B260:B264)</f>
        <v>808</v>
      </c>
      <c r="C259" s="52">
        <f>SUM(C260:C264)</f>
        <v>808</v>
      </c>
    </row>
    <row r="260" spans="1:3" ht="24.75" customHeight="1">
      <c r="A260" s="17" t="s">
        <v>338</v>
      </c>
      <c r="B260" s="52">
        <v>8</v>
      </c>
      <c r="C260" s="52">
        <v>32</v>
      </c>
    </row>
    <row r="261" spans="1:3" ht="24.75" customHeight="1">
      <c r="A261" s="17" t="s">
        <v>339</v>
      </c>
      <c r="B261" s="52">
        <v>254</v>
      </c>
      <c r="C261" s="52">
        <v>4</v>
      </c>
    </row>
    <row r="262" spans="1:3" ht="24.75" customHeight="1">
      <c r="A262" s="17" t="s">
        <v>340</v>
      </c>
      <c r="B262" s="52">
        <v>350</v>
      </c>
      <c r="C262" s="52">
        <v>326</v>
      </c>
    </row>
    <row r="263" spans="1:3" ht="24.75" customHeight="1">
      <c r="A263" s="17" t="s">
        <v>341</v>
      </c>
      <c r="B263" s="52"/>
      <c r="C263" s="52"/>
    </row>
    <row r="264" spans="1:3" ht="24.75" customHeight="1">
      <c r="A264" s="17" t="s">
        <v>342</v>
      </c>
      <c r="B264" s="52">
        <v>196</v>
      </c>
      <c r="C264" s="52">
        <v>446</v>
      </c>
    </row>
    <row r="265" spans="1:3" ht="24.75" customHeight="1">
      <c r="A265" s="16" t="s">
        <v>343</v>
      </c>
      <c r="B265" s="52">
        <f>SUM(B266:B268)</f>
        <v>189</v>
      </c>
      <c r="C265" s="52">
        <f>SUM(C266:C268)</f>
        <v>189</v>
      </c>
    </row>
    <row r="266" spans="1:3" ht="24.75" customHeight="1">
      <c r="A266" s="17" t="s">
        <v>344</v>
      </c>
      <c r="B266" s="52">
        <v>80</v>
      </c>
      <c r="C266" s="52">
        <v>80</v>
      </c>
    </row>
    <row r="267" spans="1:3" ht="24.75" customHeight="1">
      <c r="A267" s="17" t="s">
        <v>345</v>
      </c>
      <c r="B267" s="52">
        <v>39</v>
      </c>
      <c r="C267" s="52">
        <v>39</v>
      </c>
    </row>
    <row r="268" spans="1:3" ht="24.75" customHeight="1">
      <c r="A268" s="17" t="s">
        <v>346</v>
      </c>
      <c r="B268" s="52">
        <v>70</v>
      </c>
      <c r="C268" s="52">
        <v>70</v>
      </c>
    </row>
    <row r="269" spans="1:3" ht="24.75" customHeight="1">
      <c r="A269" s="16" t="s">
        <v>347</v>
      </c>
      <c r="B269" s="52">
        <f>SUM(B270:B275)</f>
        <v>3197</v>
      </c>
      <c r="C269" s="52">
        <f>SUM(C270:C275)</f>
        <v>2397</v>
      </c>
    </row>
    <row r="270" spans="1:3" ht="24.75" customHeight="1">
      <c r="A270" s="17" t="s">
        <v>348</v>
      </c>
      <c r="B270" s="52">
        <v>1</v>
      </c>
      <c r="C270" s="52">
        <v>1</v>
      </c>
    </row>
    <row r="271" spans="1:3" ht="24.75" customHeight="1">
      <c r="A271" s="17" t="s">
        <v>349</v>
      </c>
      <c r="B271" s="52">
        <v>1073</v>
      </c>
      <c r="C271" s="52">
        <v>1073</v>
      </c>
    </row>
    <row r="272" spans="1:3" ht="24.75" customHeight="1">
      <c r="A272" s="17" t="s">
        <v>350</v>
      </c>
      <c r="B272" s="52"/>
      <c r="C272" s="52"/>
    </row>
    <row r="273" spans="1:3" ht="24.75" customHeight="1">
      <c r="A273" s="17" t="s">
        <v>351</v>
      </c>
      <c r="B273" s="52"/>
      <c r="C273" s="52"/>
    </row>
    <row r="274" spans="1:3" ht="24.75" customHeight="1">
      <c r="A274" s="17" t="s">
        <v>352</v>
      </c>
      <c r="B274" s="52">
        <v>623</v>
      </c>
      <c r="C274" s="52">
        <v>623</v>
      </c>
    </row>
    <row r="275" spans="1:3" ht="24.75" customHeight="1">
      <c r="A275" s="17" t="s">
        <v>353</v>
      </c>
      <c r="B275" s="52">
        <v>1500</v>
      </c>
      <c r="C275" s="52">
        <v>700</v>
      </c>
    </row>
    <row r="276" spans="1:3" ht="24.75" customHeight="1">
      <c r="A276" s="16" t="s">
        <v>354</v>
      </c>
      <c r="B276" s="52">
        <f>SUM(B277:B279)</f>
        <v>578</v>
      </c>
      <c r="C276" s="52">
        <f>SUM(C277:C279)</f>
        <v>498</v>
      </c>
    </row>
    <row r="277" spans="1:3" ht="24.75" customHeight="1">
      <c r="A277" s="17" t="s">
        <v>151</v>
      </c>
      <c r="B277" s="52">
        <v>115</v>
      </c>
      <c r="C277" s="52">
        <v>115</v>
      </c>
    </row>
    <row r="278" spans="1:3" ht="24.75" customHeight="1">
      <c r="A278" s="17" t="s">
        <v>355</v>
      </c>
      <c r="B278" s="52">
        <v>130</v>
      </c>
      <c r="C278" s="52">
        <v>50</v>
      </c>
    </row>
    <row r="279" spans="1:3" ht="24.75" customHeight="1">
      <c r="A279" s="17" t="s">
        <v>356</v>
      </c>
      <c r="B279" s="52">
        <v>333</v>
      </c>
      <c r="C279" s="52">
        <v>333</v>
      </c>
    </row>
    <row r="280" spans="1:3" ht="24.75" customHeight="1">
      <c r="A280" s="16" t="s">
        <v>357</v>
      </c>
      <c r="B280" s="52">
        <f>SUM(B281:B282)</f>
        <v>43</v>
      </c>
      <c r="C280" s="52">
        <f>SUM(C281:C282)</f>
        <v>43</v>
      </c>
    </row>
    <row r="281" spans="1:3" ht="24.75" customHeight="1">
      <c r="A281" s="17" t="s">
        <v>151</v>
      </c>
      <c r="B281" s="52">
        <v>31</v>
      </c>
      <c r="C281" s="52">
        <v>31</v>
      </c>
    </row>
    <row r="282" spans="1:3" ht="24.75" customHeight="1">
      <c r="A282" s="17" t="s">
        <v>152</v>
      </c>
      <c r="B282" s="52">
        <v>12</v>
      </c>
      <c r="C282" s="52">
        <v>12</v>
      </c>
    </row>
    <row r="283" spans="1:3" ht="24.75" customHeight="1">
      <c r="A283" s="16" t="s">
        <v>358</v>
      </c>
      <c r="B283" s="52">
        <f>SUM(B284:B285)</f>
        <v>460</v>
      </c>
      <c r="C283" s="52">
        <f>SUM(C284:C285)</f>
        <v>349</v>
      </c>
    </row>
    <row r="284" spans="1:3" ht="24.75" customHeight="1">
      <c r="A284" s="17" t="s">
        <v>359</v>
      </c>
      <c r="B284" s="52">
        <v>180</v>
      </c>
      <c r="C284" s="52">
        <v>135</v>
      </c>
    </row>
    <row r="285" spans="1:3" ht="24.75" customHeight="1">
      <c r="A285" s="17" t="s">
        <v>360</v>
      </c>
      <c r="B285" s="52">
        <v>280</v>
      </c>
      <c r="C285" s="52">
        <v>214</v>
      </c>
    </row>
    <row r="286" spans="1:3" ht="24.75" customHeight="1">
      <c r="A286" s="16" t="s">
        <v>361</v>
      </c>
      <c r="B286" s="52">
        <f>SUM(B287:B288)</f>
        <v>126</v>
      </c>
      <c r="C286" s="52">
        <f>SUM(C287:C288)</f>
        <v>126</v>
      </c>
    </row>
    <row r="287" spans="1:3" ht="24.75" customHeight="1">
      <c r="A287" s="17" t="s">
        <v>362</v>
      </c>
      <c r="B287" s="52">
        <v>123</v>
      </c>
      <c r="C287" s="52">
        <v>123</v>
      </c>
    </row>
    <row r="288" spans="1:3" ht="24.75" customHeight="1">
      <c r="A288" s="17" t="s">
        <v>363</v>
      </c>
      <c r="B288" s="52">
        <v>3</v>
      </c>
      <c r="C288" s="52">
        <v>3</v>
      </c>
    </row>
    <row r="289" spans="1:3" ht="24.75" customHeight="1">
      <c r="A289" s="16" t="s">
        <v>364</v>
      </c>
      <c r="B289" s="52">
        <f>SUM(B290:B291)</f>
        <v>32</v>
      </c>
      <c r="C289" s="52">
        <f>SUM(C290:C291)</f>
        <v>32</v>
      </c>
    </row>
    <row r="290" spans="1:237" s="2" customFormat="1" ht="24.75" customHeight="1">
      <c r="A290" s="17" t="s">
        <v>365</v>
      </c>
      <c r="B290" s="52">
        <v>8</v>
      </c>
      <c r="C290" s="52">
        <v>8</v>
      </c>
      <c r="IA290" s="47"/>
      <c r="IB290" s="47"/>
      <c r="IC290" s="47"/>
    </row>
    <row r="291" spans="1:3" ht="24.75" customHeight="1">
      <c r="A291" s="17" t="s">
        <v>366</v>
      </c>
      <c r="B291" s="52">
        <v>24</v>
      </c>
      <c r="C291" s="52">
        <v>24</v>
      </c>
    </row>
    <row r="292" spans="1:3" ht="24.75" customHeight="1">
      <c r="A292" s="16" t="s">
        <v>367</v>
      </c>
      <c r="B292" s="52">
        <f>SUM(B293:B293)</f>
        <v>50</v>
      </c>
      <c r="C292" s="52">
        <f>SUM(C293:C293)</f>
        <v>50</v>
      </c>
    </row>
    <row r="293" spans="1:3" ht="24.75" customHeight="1">
      <c r="A293" s="17" t="s">
        <v>368</v>
      </c>
      <c r="B293" s="52">
        <v>50</v>
      </c>
      <c r="C293" s="52">
        <v>50</v>
      </c>
    </row>
    <row r="294" spans="1:3" ht="24.75" customHeight="1">
      <c r="A294" s="16" t="s">
        <v>369</v>
      </c>
      <c r="B294" s="52">
        <f>SUM(B295:B296)</f>
        <v>3308</v>
      </c>
      <c r="C294" s="52">
        <f>SUM(C295:C296)</f>
        <v>3308</v>
      </c>
    </row>
    <row r="295" spans="1:3" ht="24.75" customHeight="1">
      <c r="A295" s="54" t="s">
        <v>370</v>
      </c>
      <c r="B295" s="52">
        <v>1108</v>
      </c>
      <c r="C295" s="52">
        <v>1108</v>
      </c>
    </row>
    <row r="296" spans="1:3" ht="24.75" customHeight="1">
      <c r="A296" s="54" t="s">
        <v>371</v>
      </c>
      <c r="B296" s="52">
        <v>2200</v>
      </c>
      <c r="C296" s="52">
        <v>2200</v>
      </c>
    </row>
    <row r="297" spans="1:3" ht="24.75" customHeight="1">
      <c r="A297" s="16" t="s">
        <v>372</v>
      </c>
      <c r="B297" s="52">
        <f>SUM(B298:B300)</f>
        <v>197</v>
      </c>
      <c r="C297" s="52">
        <f>SUM(C298:C300)</f>
        <v>197</v>
      </c>
    </row>
    <row r="298" spans="1:3" ht="24.75" customHeight="1">
      <c r="A298" s="17" t="s">
        <v>151</v>
      </c>
      <c r="B298" s="52">
        <v>43</v>
      </c>
      <c r="C298" s="52">
        <v>43</v>
      </c>
    </row>
    <row r="299" spans="1:3" ht="24.75" customHeight="1">
      <c r="A299" s="17" t="s">
        <v>152</v>
      </c>
      <c r="B299" s="52">
        <v>74</v>
      </c>
      <c r="C299" s="52">
        <v>74</v>
      </c>
    </row>
    <row r="300" spans="1:3" ht="24.75" customHeight="1">
      <c r="A300" s="55" t="s">
        <v>373</v>
      </c>
      <c r="B300" s="52">
        <v>80</v>
      </c>
      <c r="C300" s="52">
        <v>80</v>
      </c>
    </row>
    <row r="301" spans="1:3" ht="24.75" customHeight="1">
      <c r="A301" s="16" t="s">
        <v>374</v>
      </c>
      <c r="B301" s="52">
        <f>B302</f>
        <v>372</v>
      </c>
      <c r="C301" s="52">
        <f>C302</f>
        <v>372</v>
      </c>
    </row>
    <row r="302" spans="1:3" ht="24.75" customHeight="1">
      <c r="A302" s="17" t="s">
        <v>375</v>
      </c>
      <c r="B302" s="52">
        <v>372</v>
      </c>
      <c r="C302" s="52">
        <v>372</v>
      </c>
    </row>
    <row r="303" spans="1:3" ht="24.75" customHeight="1">
      <c r="A303" s="16" t="s">
        <v>376</v>
      </c>
      <c r="B303" s="52">
        <f>SUM(B304,B308,B311,B315,B322,B324,B327,B330,B332,B335)</f>
        <v>17584</v>
      </c>
      <c r="C303" s="52">
        <f>SUM(C304,C308,C311,C315,C322,C324,C327,C330,C332,C335)</f>
        <v>16964</v>
      </c>
    </row>
    <row r="304" spans="1:3" ht="24.75" customHeight="1">
      <c r="A304" s="16" t="s">
        <v>377</v>
      </c>
      <c r="B304" s="52">
        <f>SUM(B305:B307)</f>
        <v>1215</v>
      </c>
      <c r="C304" s="52">
        <f>SUM(C305:C307)</f>
        <v>1172</v>
      </c>
    </row>
    <row r="305" spans="1:3" ht="24.75" customHeight="1">
      <c r="A305" s="17" t="s">
        <v>151</v>
      </c>
      <c r="B305" s="52">
        <v>788</v>
      </c>
      <c r="C305" s="52">
        <v>788</v>
      </c>
    </row>
    <row r="306" spans="1:3" ht="24.75" customHeight="1">
      <c r="A306" s="17" t="s">
        <v>152</v>
      </c>
      <c r="B306" s="52">
        <v>143</v>
      </c>
      <c r="C306" s="52">
        <v>150</v>
      </c>
    </row>
    <row r="307" spans="1:3" ht="24.75" customHeight="1">
      <c r="A307" s="17" t="s">
        <v>378</v>
      </c>
      <c r="B307" s="52">
        <v>284</v>
      </c>
      <c r="C307" s="52">
        <v>234</v>
      </c>
    </row>
    <row r="308" spans="1:3" ht="24.75" customHeight="1">
      <c r="A308" s="16" t="s">
        <v>379</v>
      </c>
      <c r="B308" s="52">
        <f>SUM(B309:B310)</f>
        <v>4888</v>
      </c>
      <c r="C308" s="52">
        <f>SUM(C309:C310)</f>
        <v>4873</v>
      </c>
    </row>
    <row r="309" spans="1:3" ht="24.75" customHeight="1">
      <c r="A309" s="17" t="s">
        <v>380</v>
      </c>
      <c r="B309" s="52">
        <v>1803</v>
      </c>
      <c r="C309" s="52">
        <v>1788</v>
      </c>
    </row>
    <row r="310" spans="1:3" ht="24.75" customHeight="1">
      <c r="A310" s="17" t="s">
        <v>381</v>
      </c>
      <c r="B310" s="52">
        <v>3085</v>
      </c>
      <c r="C310" s="52">
        <v>3085</v>
      </c>
    </row>
    <row r="311" spans="1:3" ht="24.75" customHeight="1">
      <c r="A311" s="16" t="s">
        <v>382</v>
      </c>
      <c r="B311" s="52">
        <f>SUM(B312:B314)</f>
        <v>6896</v>
      </c>
      <c r="C311" s="52">
        <f>SUM(C312:C314)</f>
        <v>6660</v>
      </c>
    </row>
    <row r="312" spans="1:3" ht="24.75" customHeight="1">
      <c r="A312" s="17" t="s">
        <v>383</v>
      </c>
      <c r="B312" s="52">
        <v>633</v>
      </c>
      <c r="C312" s="52">
        <v>558</v>
      </c>
    </row>
    <row r="313" spans="1:3" ht="24.75" customHeight="1">
      <c r="A313" s="17" t="s">
        <v>384</v>
      </c>
      <c r="B313" s="52">
        <v>2822</v>
      </c>
      <c r="C313" s="52">
        <v>2761</v>
      </c>
    </row>
    <row r="314" spans="1:3" ht="24.75" customHeight="1">
      <c r="A314" s="17" t="s">
        <v>385</v>
      </c>
      <c r="B314" s="52">
        <v>3441</v>
      </c>
      <c r="C314" s="52">
        <v>3341</v>
      </c>
    </row>
    <row r="315" spans="1:3" ht="24.75" customHeight="1">
      <c r="A315" s="16" t="s">
        <v>386</v>
      </c>
      <c r="B315" s="52">
        <f>SUM(B316:B321)</f>
        <v>1564</v>
      </c>
      <c r="C315" s="52">
        <f>SUM(C316:C321)</f>
        <v>1564</v>
      </c>
    </row>
    <row r="316" spans="1:3" ht="24.75" customHeight="1">
      <c r="A316" s="17" t="s">
        <v>387</v>
      </c>
      <c r="B316" s="52">
        <v>49</v>
      </c>
      <c r="C316" s="52">
        <v>49</v>
      </c>
    </row>
    <row r="317" spans="1:3" ht="24.75" customHeight="1">
      <c r="A317" s="17" t="s">
        <v>388</v>
      </c>
      <c r="B317" s="52">
        <v>598</v>
      </c>
      <c r="C317" s="52">
        <v>598</v>
      </c>
    </row>
    <row r="318" spans="1:3" ht="24.75" customHeight="1">
      <c r="A318" s="17" t="s">
        <v>389</v>
      </c>
      <c r="B318" s="52">
        <v>787</v>
      </c>
      <c r="C318" s="52">
        <v>787</v>
      </c>
    </row>
    <row r="319" spans="1:3" ht="24.75" customHeight="1">
      <c r="A319" s="17" t="s">
        <v>390</v>
      </c>
      <c r="B319" s="52">
        <v>47</v>
      </c>
      <c r="C319" s="52">
        <v>47</v>
      </c>
    </row>
    <row r="320" spans="1:3" ht="24.75" customHeight="1">
      <c r="A320" s="17" t="s">
        <v>391</v>
      </c>
      <c r="B320" s="52">
        <v>4</v>
      </c>
      <c r="C320" s="52">
        <v>4</v>
      </c>
    </row>
    <row r="321" spans="1:3" ht="24.75" customHeight="1">
      <c r="A321" s="17" t="s">
        <v>392</v>
      </c>
      <c r="B321" s="52">
        <v>79</v>
      </c>
      <c r="C321" s="52">
        <v>79</v>
      </c>
    </row>
    <row r="322" spans="1:3" ht="24.75" customHeight="1">
      <c r="A322" s="16" t="s">
        <v>393</v>
      </c>
      <c r="B322" s="52">
        <f>SUM(B323:B323)</f>
        <v>50</v>
      </c>
      <c r="C322" s="52">
        <f>SUM(C323:C323)</f>
        <v>0</v>
      </c>
    </row>
    <row r="323" spans="1:3" ht="24.75" customHeight="1">
      <c r="A323" s="17" t="s">
        <v>394</v>
      </c>
      <c r="B323" s="52">
        <v>50</v>
      </c>
      <c r="C323" s="52"/>
    </row>
    <row r="324" spans="1:3" ht="24.75" customHeight="1">
      <c r="A324" s="16" t="s">
        <v>395</v>
      </c>
      <c r="B324" s="52">
        <f>SUM(B325:B326)</f>
        <v>1348</v>
      </c>
      <c r="C324" s="52">
        <f>SUM(C325:C326)</f>
        <v>1016</v>
      </c>
    </row>
    <row r="325" spans="1:3" ht="24.75" customHeight="1">
      <c r="A325" s="17" t="s">
        <v>396</v>
      </c>
      <c r="B325" s="52">
        <v>1266</v>
      </c>
      <c r="C325" s="52">
        <v>934</v>
      </c>
    </row>
    <row r="326" spans="1:3" ht="24.75" customHeight="1">
      <c r="A326" s="17" t="s">
        <v>397</v>
      </c>
      <c r="B326" s="52">
        <v>82</v>
      </c>
      <c r="C326" s="52">
        <v>82</v>
      </c>
    </row>
    <row r="327" spans="1:3" ht="24.75" customHeight="1">
      <c r="A327" s="16" t="s">
        <v>398</v>
      </c>
      <c r="B327" s="52">
        <f>SUM(B328:B329)</f>
        <v>90</v>
      </c>
      <c r="C327" s="52">
        <f>SUM(C328:C329)</f>
        <v>90</v>
      </c>
    </row>
    <row r="328" spans="1:3" ht="24.75" customHeight="1">
      <c r="A328" s="54" t="s">
        <v>399</v>
      </c>
      <c r="B328" s="52">
        <v>45</v>
      </c>
      <c r="C328" s="52">
        <v>45</v>
      </c>
    </row>
    <row r="329" spans="1:3" ht="24.75" customHeight="1">
      <c r="A329" s="54" t="s">
        <v>400</v>
      </c>
      <c r="B329" s="52">
        <v>45</v>
      </c>
      <c r="C329" s="52">
        <v>45</v>
      </c>
    </row>
    <row r="330" spans="1:3" ht="24.75" customHeight="1">
      <c r="A330" s="16" t="s">
        <v>401</v>
      </c>
      <c r="B330" s="52">
        <f>SUM(B331:B331)</f>
        <v>0</v>
      </c>
      <c r="C330" s="52">
        <f>SUM(C331:C331)</f>
        <v>0</v>
      </c>
    </row>
    <row r="331" spans="1:3" ht="24.75" customHeight="1">
      <c r="A331" s="17" t="s">
        <v>402</v>
      </c>
      <c r="B331" s="52"/>
      <c r="C331" s="52"/>
    </row>
    <row r="332" spans="1:3" ht="24.75" customHeight="1">
      <c r="A332" s="16" t="s">
        <v>403</v>
      </c>
      <c r="B332" s="52">
        <f>SUM(B333:B334)</f>
        <v>230</v>
      </c>
      <c r="C332" s="52">
        <f>SUM(C333:C334)</f>
        <v>210</v>
      </c>
    </row>
    <row r="333" spans="1:3" ht="24.75" customHeight="1">
      <c r="A333" s="17" t="s">
        <v>404</v>
      </c>
      <c r="B333" s="52">
        <v>200</v>
      </c>
      <c r="C333" s="52">
        <v>200</v>
      </c>
    </row>
    <row r="334" spans="1:3" ht="24.75" customHeight="1">
      <c r="A334" s="17" t="s">
        <v>405</v>
      </c>
      <c r="B334" s="52">
        <v>30</v>
      </c>
      <c r="C334" s="52">
        <v>10</v>
      </c>
    </row>
    <row r="335" spans="1:3" ht="24.75" customHeight="1">
      <c r="A335" s="16" t="s">
        <v>406</v>
      </c>
      <c r="B335" s="52">
        <f>B336</f>
        <v>1303</v>
      </c>
      <c r="C335" s="52">
        <f>C336</f>
        <v>1379</v>
      </c>
    </row>
    <row r="336" spans="1:3" ht="24.75" customHeight="1">
      <c r="A336" s="17" t="s">
        <v>407</v>
      </c>
      <c r="B336" s="52">
        <v>1303</v>
      </c>
      <c r="C336" s="52">
        <v>1379</v>
      </c>
    </row>
    <row r="337" spans="1:3" ht="24.75" customHeight="1">
      <c r="A337" s="16" t="s">
        <v>408</v>
      </c>
      <c r="B337" s="52">
        <f>B338+B344+B347+B349+B352</f>
        <v>4634</v>
      </c>
      <c r="C337" s="52">
        <f>C338+C344+C347+C349+C352</f>
        <v>4634</v>
      </c>
    </row>
    <row r="338" spans="1:3" ht="24.75" customHeight="1">
      <c r="A338" s="16" t="s">
        <v>409</v>
      </c>
      <c r="B338" s="52">
        <f>SUM(B339:B343)</f>
        <v>1534</v>
      </c>
      <c r="C338" s="52">
        <f>SUM(C339:C343)</f>
        <v>1534</v>
      </c>
    </row>
    <row r="339" spans="1:3" ht="24.75" customHeight="1">
      <c r="A339" s="17" t="s">
        <v>151</v>
      </c>
      <c r="B339" s="52"/>
      <c r="C339" s="52"/>
    </row>
    <row r="340" spans="1:3" ht="24.75" customHeight="1">
      <c r="A340" s="17" t="s">
        <v>152</v>
      </c>
      <c r="B340" s="52"/>
      <c r="C340" s="52"/>
    </row>
    <row r="341" spans="1:3" ht="24.75" customHeight="1">
      <c r="A341" s="17" t="s">
        <v>410</v>
      </c>
      <c r="B341" s="52"/>
      <c r="C341" s="52"/>
    </row>
    <row r="342" spans="1:3" ht="24.75" customHeight="1">
      <c r="A342" s="17" t="s">
        <v>411</v>
      </c>
      <c r="B342" s="52"/>
      <c r="C342" s="52"/>
    </row>
    <row r="343" spans="1:3" ht="24.75" customHeight="1">
      <c r="A343" s="17" t="s">
        <v>412</v>
      </c>
      <c r="B343" s="52">
        <v>1534</v>
      </c>
      <c r="C343" s="52">
        <v>1534</v>
      </c>
    </row>
    <row r="344" spans="1:3" ht="24.75" customHeight="1">
      <c r="A344" s="16" t="s">
        <v>413</v>
      </c>
      <c r="B344" s="52">
        <f>SUM(B345:B346)</f>
        <v>0</v>
      </c>
      <c r="C344" s="52">
        <f>SUM(C345:C346)</f>
        <v>0</v>
      </c>
    </row>
    <row r="345" spans="1:3" ht="24.75" customHeight="1">
      <c r="A345" s="17" t="s">
        <v>414</v>
      </c>
      <c r="B345" s="52"/>
      <c r="C345" s="52"/>
    </row>
    <row r="346" spans="1:3" ht="24.75" customHeight="1">
      <c r="A346" s="17" t="s">
        <v>415</v>
      </c>
      <c r="B346" s="52"/>
      <c r="C346" s="52"/>
    </row>
    <row r="347" spans="1:3" ht="24.75" customHeight="1">
      <c r="A347" s="16" t="s">
        <v>416</v>
      </c>
      <c r="B347" s="52">
        <f>SUM(B348:B348)</f>
        <v>2300</v>
      </c>
      <c r="C347" s="52">
        <f>SUM(C348:C348)</f>
        <v>2300</v>
      </c>
    </row>
    <row r="348" spans="1:3" ht="24.75" customHeight="1">
      <c r="A348" s="17" t="s">
        <v>417</v>
      </c>
      <c r="B348" s="52">
        <v>2300</v>
      </c>
      <c r="C348" s="52">
        <v>2300</v>
      </c>
    </row>
    <row r="349" spans="1:3" ht="24.75" customHeight="1">
      <c r="A349" s="16" t="s">
        <v>418</v>
      </c>
      <c r="B349" s="52">
        <f>SUM(B350:B351)</f>
        <v>800</v>
      </c>
      <c r="C349" s="52">
        <f>SUM(C350:C351)</f>
        <v>800</v>
      </c>
    </row>
    <row r="350" spans="1:3" ht="24.75" customHeight="1">
      <c r="A350" s="17" t="s">
        <v>419</v>
      </c>
      <c r="B350" s="52"/>
      <c r="C350" s="52"/>
    </row>
    <row r="351" spans="1:3" ht="24.75" customHeight="1">
      <c r="A351" s="17" t="s">
        <v>420</v>
      </c>
      <c r="B351" s="52">
        <v>800</v>
      </c>
      <c r="C351" s="52">
        <v>800</v>
      </c>
    </row>
    <row r="352" spans="1:3" ht="24.75" customHeight="1">
      <c r="A352" s="16" t="s">
        <v>421</v>
      </c>
      <c r="B352" s="52">
        <f>SUM(B353:B353)</f>
        <v>0</v>
      </c>
      <c r="C352" s="52">
        <f>SUM(C353:C353)</f>
        <v>0</v>
      </c>
    </row>
    <row r="353" spans="1:3" ht="24.75" customHeight="1">
      <c r="A353" s="17" t="s">
        <v>422</v>
      </c>
      <c r="B353" s="52"/>
      <c r="C353" s="52"/>
    </row>
    <row r="354" spans="1:3" ht="24.75" customHeight="1">
      <c r="A354" s="16" t="s">
        <v>423</v>
      </c>
      <c r="B354" s="52">
        <f>B355+B362+B364+B366+B368+B370</f>
        <v>25775</v>
      </c>
      <c r="C354" s="52">
        <f>C355+C362+C364+C366+C368+C370</f>
        <v>40722</v>
      </c>
    </row>
    <row r="355" spans="1:3" ht="24.75" customHeight="1">
      <c r="A355" s="16" t="s">
        <v>424</v>
      </c>
      <c r="B355" s="52">
        <f>SUM(B356:B361)</f>
        <v>3702</v>
      </c>
      <c r="C355" s="52">
        <f>SUM(C356:C361)</f>
        <v>3702</v>
      </c>
    </row>
    <row r="356" spans="1:3" ht="24.75" customHeight="1">
      <c r="A356" s="17" t="s">
        <v>151</v>
      </c>
      <c r="B356" s="52">
        <v>937</v>
      </c>
      <c r="C356" s="52">
        <v>937</v>
      </c>
    </row>
    <row r="357" spans="1:3" ht="24.75" customHeight="1">
      <c r="A357" s="17" t="s">
        <v>152</v>
      </c>
      <c r="B357" s="52">
        <v>221</v>
      </c>
      <c r="C357" s="52">
        <v>221</v>
      </c>
    </row>
    <row r="358" spans="1:3" ht="24.75" customHeight="1">
      <c r="A358" s="17" t="s">
        <v>425</v>
      </c>
      <c r="B358" s="52">
        <v>2448</v>
      </c>
      <c r="C358" s="52">
        <v>2448</v>
      </c>
    </row>
    <row r="359" spans="1:3" ht="24.75" customHeight="1">
      <c r="A359" s="17" t="s">
        <v>426</v>
      </c>
      <c r="B359" s="52">
        <v>45</v>
      </c>
      <c r="C359" s="52">
        <v>45</v>
      </c>
    </row>
    <row r="360" spans="1:3" ht="24.75" customHeight="1">
      <c r="A360" s="17" t="s">
        <v>427</v>
      </c>
      <c r="B360" s="52">
        <v>51</v>
      </c>
      <c r="C360" s="52">
        <v>51</v>
      </c>
    </row>
    <row r="361" spans="1:3" ht="24.75" customHeight="1">
      <c r="A361" s="17" t="s">
        <v>428</v>
      </c>
      <c r="B361" s="52"/>
      <c r="C361" s="52"/>
    </row>
    <row r="362" spans="1:3" ht="24.75" customHeight="1">
      <c r="A362" s="16" t="s">
        <v>429</v>
      </c>
      <c r="B362" s="52">
        <f>B363</f>
        <v>1592</v>
      </c>
      <c r="C362" s="52">
        <f>C363</f>
        <v>1592</v>
      </c>
    </row>
    <row r="363" spans="1:3" ht="24.75" customHeight="1">
      <c r="A363" s="17" t="s">
        <v>430</v>
      </c>
      <c r="B363" s="52">
        <v>1592</v>
      </c>
      <c r="C363" s="52">
        <v>1592</v>
      </c>
    </row>
    <row r="364" spans="1:3" ht="24.75" customHeight="1">
      <c r="A364" s="16" t="s">
        <v>431</v>
      </c>
      <c r="B364" s="52">
        <f>SUM(B365:B365)</f>
        <v>1643</v>
      </c>
      <c r="C364" s="52">
        <f>SUM(C365:C365)</f>
        <v>16590</v>
      </c>
    </row>
    <row r="365" spans="1:3" ht="24.75" customHeight="1">
      <c r="A365" s="17" t="s">
        <v>432</v>
      </c>
      <c r="B365" s="52">
        <v>1643</v>
      </c>
      <c r="C365" s="52">
        <v>16590</v>
      </c>
    </row>
    <row r="366" spans="1:3" ht="24.75" customHeight="1">
      <c r="A366" s="16" t="s">
        <v>433</v>
      </c>
      <c r="B366" s="52">
        <f aca="true" t="shared" si="3" ref="B366:B370">B367</f>
        <v>15965</v>
      </c>
      <c r="C366" s="52">
        <f aca="true" t="shared" si="4" ref="C366:C370">C367</f>
        <v>15965</v>
      </c>
    </row>
    <row r="367" spans="1:3" ht="24.75" customHeight="1">
      <c r="A367" s="17" t="s">
        <v>434</v>
      </c>
      <c r="B367" s="52">
        <v>15965</v>
      </c>
      <c r="C367" s="52">
        <v>15965</v>
      </c>
    </row>
    <row r="368" spans="1:3" ht="24.75" customHeight="1">
      <c r="A368" s="16" t="s">
        <v>435</v>
      </c>
      <c r="B368" s="52">
        <f t="shared" si="3"/>
        <v>353</v>
      </c>
      <c r="C368" s="52">
        <f t="shared" si="4"/>
        <v>353</v>
      </c>
    </row>
    <row r="369" spans="1:3" ht="24.75" customHeight="1">
      <c r="A369" s="17" t="s">
        <v>436</v>
      </c>
      <c r="B369" s="52">
        <v>353</v>
      </c>
      <c r="C369" s="52">
        <v>353</v>
      </c>
    </row>
    <row r="370" spans="1:3" ht="24.75" customHeight="1">
      <c r="A370" s="16" t="s">
        <v>437</v>
      </c>
      <c r="B370" s="52">
        <f t="shared" si="3"/>
        <v>2520</v>
      </c>
      <c r="C370" s="52">
        <f t="shared" si="4"/>
        <v>2520</v>
      </c>
    </row>
    <row r="371" spans="1:3" ht="24.75" customHeight="1">
      <c r="A371" s="17" t="s">
        <v>438</v>
      </c>
      <c r="B371" s="52">
        <v>2520</v>
      </c>
      <c r="C371" s="52">
        <v>2520</v>
      </c>
    </row>
    <row r="372" spans="1:3" ht="24.75" customHeight="1">
      <c r="A372" s="16" t="s">
        <v>439</v>
      </c>
      <c r="B372" s="52">
        <f>B373+B388+B399</f>
        <v>6766</v>
      </c>
      <c r="C372" s="52">
        <f>C373+C388+C399</f>
        <v>6497</v>
      </c>
    </row>
    <row r="373" spans="1:3" ht="24.75" customHeight="1">
      <c r="A373" s="16" t="s">
        <v>440</v>
      </c>
      <c r="B373" s="52">
        <f>SUM(B374:B387)</f>
        <v>3618</v>
      </c>
      <c r="C373" s="52">
        <f>SUM(C374:C387)</f>
        <v>3606</v>
      </c>
    </row>
    <row r="374" spans="1:3" ht="24.75" customHeight="1">
      <c r="A374" s="17" t="s">
        <v>151</v>
      </c>
      <c r="B374" s="52">
        <v>714</v>
      </c>
      <c r="C374" s="52">
        <v>714</v>
      </c>
    </row>
    <row r="375" spans="1:3" ht="24.75" customHeight="1">
      <c r="A375" s="17" t="s">
        <v>152</v>
      </c>
      <c r="B375" s="52">
        <v>30</v>
      </c>
      <c r="C375" s="52">
        <v>30</v>
      </c>
    </row>
    <row r="376" spans="1:3" ht="24.75" customHeight="1">
      <c r="A376" s="17" t="s">
        <v>156</v>
      </c>
      <c r="B376" s="52">
        <v>256</v>
      </c>
      <c r="C376" s="52">
        <v>256</v>
      </c>
    </row>
    <row r="377" spans="1:3" ht="24.75" customHeight="1">
      <c r="A377" s="17" t="s">
        <v>441</v>
      </c>
      <c r="B377" s="52">
        <v>25</v>
      </c>
      <c r="C377" s="52">
        <v>25</v>
      </c>
    </row>
    <row r="378" spans="1:3" ht="24.75" customHeight="1">
      <c r="A378" s="17" t="s">
        <v>442</v>
      </c>
      <c r="B378" s="52"/>
      <c r="C378" s="52"/>
    </row>
    <row r="379" spans="1:3" ht="24.75" customHeight="1">
      <c r="A379" s="17" t="s">
        <v>443</v>
      </c>
      <c r="B379" s="52"/>
      <c r="C379" s="52"/>
    </row>
    <row r="380" spans="1:3" ht="24.75" customHeight="1">
      <c r="A380" s="17" t="s">
        <v>444</v>
      </c>
      <c r="B380" s="52">
        <v>85</v>
      </c>
      <c r="C380" s="52">
        <v>85</v>
      </c>
    </row>
    <row r="381" spans="1:3" ht="24.75" customHeight="1">
      <c r="A381" s="17" t="s">
        <v>445</v>
      </c>
      <c r="B381" s="52">
        <v>1</v>
      </c>
      <c r="C381" s="52">
        <v>1</v>
      </c>
    </row>
    <row r="382" spans="1:3" ht="24.75" customHeight="1">
      <c r="A382" s="17" t="s">
        <v>446</v>
      </c>
      <c r="B382" s="52">
        <v>1</v>
      </c>
      <c r="C382" s="52">
        <v>1</v>
      </c>
    </row>
    <row r="383" spans="1:3" ht="24.75" customHeight="1">
      <c r="A383" s="17" t="s">
        <v>447</v>
      </c>
      <c r="B383" s="52">
        <v>4</v>
      </c>
      <c r="C383" s="52">
        <v>4</v>
      </c>
    </row>
    <row r="384" spans="1:3" ht="24.75" customHeight="1">
      <c r="A384" s="17" t="s">
        <v>448</v>
      </c>
      <c r="B384" s="52">
        <v>50</v>
      </c>
      <c r="C384" s="52">
        <v>38</v>
      </c>
    </row>
    <row r="385" spans="1:3" ht="24.75" customHeight="1">
      <c r="A385" s="17" t="s">
        <v>449</v>
      </c>
      <c r="B385" s="52"/>
      <c r="C385" s="52"/>
    </row>
    <row r="386" spans="1:3" ht="24.75" customHeight="1">
      <c r="A386" s="17" t="s">
        <v>450</v>
      </c>
      <c r="B386" s="52">
        <v>5</v>
      </c>
      <c r="C386" s="52">
        <v>5</v>
      </c>
    </row>
    <row r="387" spans="1:3" ht="24.75" customHeight="1">
      <c r="A387" s="17" t="s">
        <v>451</v>
      </c>
      <c r="B387" s="52">
        <v>2447</v>
      </c>
      <c r="C387" s="52">
        <v>2447</v>
      </c>
    </row>
    <row r="388" spans="1:3" ht="24.75" customHeight="1">
      <c r="A388" s="16" t="s">
        <v>452</v>
      </c>
      <c r="B388" s="52">
        <f>SUM(B389:B398)</f>
        <v>1221</v>
      </c>
      <c r="C388" s="52">
        <f>SUM(C389:C398)</f>
        <v>1221</v>
      </c>
    </row>
    <row r="389" spans="1:3" ht="24.75" customHeight="1">
      <c r="A389" s="17" t="s">
        <v>151</v>
      </c>
      <c r="B389" s="52">
        <v>169</v>
      </c>
      <c r="C389" s="52">
        <v>169</v>
      </c>
    </row>
    <row r="390" spans="1:3" ht="24.75" customHeight="1">
      <c r="A390" s="17" t="s">
        <v>152</v>
      </c>
      <c r="B390" s="52">
        <v>17</v>
      </c>
      <c r="C390" s="52">
        <v>17</v>
      </c>
    </row>
    <row r="391" spans="1:3" ht="24.75" customHeight="1">
      <c r="A391" s="17" t="s">
        <v>453</v>
      </c>
      <c r="B391" s="52"/>
      <c r="C391" s="52"/>
    </row>
    <row r="392" spans="1:3" ht="24.75" customHeight="1">
      <c r="A392" s="17" t="s">
        <v>454</v>
      </c>
      <c r="B392" s="52">
        <v>270</v>
      </c>
      <c r="C392" s="52">
        <v>270</v>
      </c>
    </row>
    <row r="393" spans="1:3" ht="24.75" customHeight="1">
      <c r="A393" s="17" t="s">
        <v>455</v>
      </c>
      <c r="B393" s="52">
        <v>110</v>
      </c>
      <c r="C393" s="52">
        <v>110</v>
      </c>
    </row>
    <row r="394" spans="1:3" ht="24.75" customHeight="1">
      <c r="A394" s="17" t="s">
        <v>456</v>
      </c>
      <c r="B394" s="52"/>
      <c r="C394" s="52"/>
    </row>
    <row r="395" spans="1:3" ht="24.75" customHeight="1">
      <c r="A395" s="17" t="s">
        <v>457</v>
      </c>
      <c r="B395" s="52"/>
      <c r="C395" s="52"/>
    </row>
    <row r="396" spans="1:3" ht="24.75" customHeight="1">
      <c r="A396" s="17" t="s">
        <v>458</v>
      </c>
      <c r="B396" s="52"/>
      <c r="C396" s="52"/>
    </row>
    <row r="397" spans="1:3" ht="24.75" customHeight="1">
      <c r="A397" s="17" t="s">
        <v>459</v>
      </c>
      <c r="B397" s="52">
        <v>605</v>
      </c>
      <c r="C397" s="52">
        <v>605</v>
      </c>
    </row>
    <row r="398" spans="1:3" ht="24.75" customHeight="1">
      <c r="A398" s="17" t="s">
        <v>460</v>
      </c>
      <c r="B398" s="52">
        <v>50</v>
      </c>
      <c r="C398" s="52">
        <v>50</v>
      </c>
    </row>
    <row r="399" spans="1:3" ht="24.75" customHeight="1">
      <c r="A399" s="16" t="s">
        <v>461</v>
      </c>
      <c r="B399" s="52">
        <f>SUM(B400:B408)</f>
        <v>1927</v>
      </c>
      <c r="C399" s="52">
        <f>SUM(C400:C408)</f>
        <v>1670</v>
      </c>
    </row>
    <row r="400" spans="1:3" ht="24.75" customHeight="1">
      <c r="A400" s="17" t="s">
        <v>151</v>
      </c>
      <c r="B400" s="52"/>
      <c r="C400" s="52"/>
    </row>
    <row r="401" spans="1:3" ht="24.75" customHeight="1">
      <c r="A401" s="17" t="s">
        <v>462</v>
      </c>
      <c r="B401" s="52">
        <v>102</v>
      </c>
      <c r="C401" s="52">
        <v>102</v>
      </c>
    </row>
    <row r="402" spans="1:3" ht="24.75" customHeight="1">
      <c r="A402" s="17" t="s">
        <v>463</v>
      </c>
      <c r="B402" s="52">
        <v>360</v>
      </c>
      <c r="C402" s="52">
        <v>170</v>
      </c>
    </row>
    <row r="403" spans="1:3" ht="24.75" customHeight="1">
      <c r="A403" s="17" t="s">
        <v>464</v>
      </c>
      <c r="B403" s="52">
        <v>891</v>
      </c>
      <c r="C403" s="52">
        <v>824</v>
      </c>
    </row>
    <row r="404" spans="1:3" ht="24.75" customHeight="1">
      <c r="A404" s="17" t="s">
        <v>465</v>
      </c>
      <c r="B404" s="52"/>
      <c r="C404" s="52"/>
    </row>
    <row r="405" spans="1:3" ht="24.75" customHeight="1">
      <c r="A405" s="17" t="s">
        <v>466</v>
      </c>
      <c r="B405" s="52">
        <v>25</v>
      </c>
      <c r="C405" s="52">
        <v>25</v>
      </c>
    </row>
    <row r="406" spans="1:3" ht="24.75" customHeight="1">
      <c r="A406" s="17" t="s">
        <v>467</v>
      </c>
      <c r="B406" s="52">
        <v>483</v>
      </c>
      <c r="C406" s="52">
        <v>483</v>
      </c>
    </row>
    <row r="407" spans="1:3" ht="24.75" customHeight="1">
      <c r="A407" s="17" t="s">
        <v>468</v>
      </c>
      <c r="B407" s="52">
        <v>33</v>
      </c>
      <c r="C407" s="52">
        <v>33</v>
      </c>
    </row>
    <row r="408" spans="1:3" ht="24.75" customHeight="1">
      <c r="A408" s="17" t="s">
        <v>469</v>
      </c>
      <c r="B408" s="52">
        <v>33</v>
      </c>
      <c r="C408" s="52">
        <v>33</v>
      </c>
    </row>
    <row r="409" spans="1:3" ht="24.75" customHeight="1">
      <c r="A409" s="16" t="s">
        <v>470</v>
      </c>
      <c r="B409" s="52">
        <f>B410</f>
        <v>5449</v>
      </c>
      <c r="C409" s="52">
        <f>C410</f>
        <v>9353</v>
      </c>
    </row>
    <row r="410" spans="1:3" ht="24.75" customHeight="1">
      <c r="A410" s="16" t="s">
        <v>471</v>
      </c>
      <c r="B410" s="52">
        <f>SUM(B411:B414)</f>
        <v>5449</v>
      </c>
      <c r="C410" s="52">
        <f>SUM(C411:C414)</f>
        <v>9353</v>
      </c>
    </row>
    <row r="411" spans="1:3" ht="24.75" customHeight="1">
      <c r="A411" s="17" t="s">
        <v>151</v>
      </c>
      <c r="B411" s="52">
        <v>451</v>
      </c>
      <c r="C411" s="52">
        <v>451</v>
      </c>
    </row>
    <row r="412" spans="1:3" ht="24.75" customHeight="1">
      <c r="A412" s="17" t="s">
        <v>152</v>
      </c>
      <c r="B412" s="52">
        <v>11</v>
      </c>
      <c r="C412" s="52">
        <v>11</v>
      </c>
    </row>
    <row r="413" spans="1:3" ht="24.75" customHeight="1">
      <c r="A413" s="17" t="s">
        <v>472</v>
      </c>
      <c r="B413" s="52">
        <v>379</v>
      </c>
      <c r="C413" s="52">
        <v>579</v>
      </c>
    </row>
    <row r="414" spans="1:3" ht="24.75" customHeight="1">
      <c r="A414" s="17" t="s">
        <v>473</v>
      </c>
      <c r="B414" s="52">
        <v>4608</v>
      </c>
      <c r="C414" s="52">
        <v>8312</v>
      </c>
    </row>
    <row r="415" spans="1:3" ht="24.75" customHeight="1">
      <c r="A415" s="16" t="s">
        <v>474</v>
      </c>
      <c r="B415" s="52">
        <f>B419+B421+B424</f>
        <v>9275</v>
      </c>
      <c r="C415" s="52">
        <f>C416+C419+C421+C424</f>
        <v>29283</v>
      </c>
    </row>
    <row r="416" spans="1:3" ht="24.75" customHeight="1">
      <c r="A416" s="16" t="s">
        <v>475</v>
      </c>
      <c r="B416" s="52">
        <f>SUM(B417:B418)</f>
        <v>0</v>
      </c>
      <c r="C416" s="52">
        <f>SUM(C417:C418)</f>
        <v>10286</v>
      </c>
    </row>
    <row r="417" spans="1:3" ht="24.75" customHeight="1">
      <c r="A417" s="17" t="s">
        <v>151</v>
      </c>
      <c r="B417" s="52"/>
      <c r="C417" s="52">
        <v>-200</v>
      </c>
    </row>
    <row r="418" spans="1:3" ht="24.75" customHeight="1">
      <c r="A418" s="17" t="s">
        <v>476</v>
      </c>
      <c r="B418" s="52"/>
      <c r="C418" s="52">
        <v>10486</v>
      </c>
    </row>
    <row r="419" spans="1:3" ht="24.75" customHeight="1">
      <c r="A419" s="16" t="s">
        <v>477</v>
      </c>
      <c r="B419" s="52">
        <f>SUM(B420:B420)</f>
        <v>222</v>
      </c>
      <c r="C419" s="52">
        <f>SUM(C420:C420)</f>
        <v>222</v>
      </c>
    </row>
    <row r="420" spans="1:3" ht="24.75" customHeight="1">
      <c r="A420" s="17" t="s">
        <v>478</v>
      </c>
      <c r="B420" s="52">
        <v>222</v>
      </c>
      <c r="C420" s="52">
        <v>222</v>
      </c>
    </row>
    <row r="421" spans="1:3" ht="24.75" customHeight="1">
      <c r="A421" s="16" t="s">
        <v>479</v>
      </c>
      <c r="B421" s="52">
        <f>SUM(B422:B423)</f>
        <v>8627</v>
      </c>
      <c r="C421" s="52">
        <f>SUM(C422:C423)</f>
        <v>17899</v>
      </c>
    </row>
    <row r="422" spans="1:3" ht="24.75" customHeight="1">
      <c r="A422" s="17" t="s">
        <v>480</v>
      </c>
      <c r="B422" s="52"/>
      <c r="C422" s="52">
        <v>1843</v>
      </c>
    </row>
    <row r="423" spans="1:3" ht="24.75" customHeight="1">
      <c r="A423" s="17" t="s">
        <v>481</v>
      </c>
      <c r="B423" s="52">
        <v>8627</v>
      </c>
      <c r="C423" s="52">
        <v>16056</v>
      </c>
    </row>
    <row r="424" spans="1:3" ht="24.75" customHeight="1">
      <c r="A424" s="16" t="s">
        <v>482</v>
      </c>
      <c r="B424" s="52">
        <f aca="true" t="shared" si="5" ref="B424:B429">SUM(B425:B425)</f>
        <v>426</v>
      </c>
      <c r="C424" s="52">
        <f aca="true" t="shared" si="6" ref="C424:C429">SUM(C425:C425)</f>
        <v>876</v>
      </c>
    </row>
    <row r="425" spans="1:3" ht="24.75" customHeight="1">
      <c r="A425" s="17" t="s">
        <v>483</v>
      </c>
      <c r="B425" s="52">
        <v>426</v>
      </c>
      <c r="C425" s="52">
        <v>876</v>
      </c>
    </row>
    <row r="426" spans="1:3" ht="24.75" customHeight="1">
      <c r="A426" s="16" t="s">
        <v>484</v>
      </c>
      <c r="B426" s="52">
        <f>B427+B429</f>
        <v>573</v>
      </c>
      <c r="C426" s="52">
        <f>C427+C429</f>
        <v>1211</v>
      </c>
    </row>
    <row r="427" spans="1:3" ht="24.75" customHeight="1">
      <c r="A427" s="16" t="s">
        <v>485</v>
      </c>
      <c r="B427" s="52">
        <f t="shared" si="5"/>
        <v>0</v>
      </c>
      <c r="C427" s="52">
        <f t="shared" si="6"/>
        <v>0</v>
      </c>
    </row>
    <row r="428" spans="1:3" ht="24.75" customHeight="1">
      <c r="A428" s="17" t="s">
        <v>486</v>
      </c>
      <c r="B428" s="52"/>
      <c r="C428" s="52"/>
    </row>
    <row r="429" spans="1:3" ht="24.75" customHeight="1">
      <c r="A429" s="16" t="s">
        <v>487</v>
      </c>
      <c r="B429" s="52">
        <f t="shared" si="5"/>
        <v>573</v>
      </c>
      <c r="C429" s="52">
        <f t="shared" si="6"/>
        <v>1211</v>
      </c>
    </row>
    <row r="430" spans="1:3" ht="24.75" customHeight="1">
      <c r="A430" s="17" t="s">
        <v>488</v>
      </c>
      <c r="B430" s="52">
        <v>573</v>
      </c>
      <c r="C430" s="52">
        <v>1211</v>
      </c>
    </row>
    <row r="431" spans="1:3" ht="24.75" customHeight="1">
      <c r="A431" s="16" t="s">
        <v>489</v>
      </c>
      <c r="B431" s="52">
        <f>B432+B434+B436</f>
        <v>3000</v>
      </c>
      <c r="C431" s="52">
        <f>C432+C434+C436</f>
        <v>681</v>
      </c>
    </row>
    <row r="432" spans="1:3" ht="24.75" customHeight="1">
      <c r="A432" s="16" t="s">
        <v>490</v>
      </c>
      <c r="B432" s="52">
        <f>SUM(B433:B433)</f>
        <v>0</v>
      </c>
      <c r="C432" s="52">
        <f>SUM(C433:C433)</f>
        <v>0</v>
      </c>
    </row>
    <row r="433" spans="1:3" ht="24.75" customHeight="1">
      <c r="A433" s="17" t="s">
        <v>156</v>
      </c>
      <c r="B433" s="52"/>
      <c r="C433" s="52"/>
    </row>
    <row r="434" spans="1:3" ht="24.75" customHeight="1">
      <c r="A434" s="16" t="s">
        <v>491</v>
      </c>
      <c r="B434" s="52">
        <f>SUM(B435:B435)</f>
        <v>0</v>
      </c>
      <c r="C434" s="52">
        <f>SUM(C435:C435)</f>
        <v>150</v>
      </c>
    </row>
    <row r="435" spans="1:3" ht="24.75" customHeight="1">
      <c r="A435" s="17" t="s">
        <v>492</v>
      </c>
      <c r="B435" s="52"/>
      <c r="C435" s="52">
        <v>150</v>
      </c>
    </row>
    <row r="436" spans="1:3" ht="24.75" customHeight="1">
      <c r="A436" s="16" t="s">
        <v>493</v>
      </c>
      <c r="B436" s="52">
        <f>B437</f>
        <v>3000</v>
      </c>
      <c r="C436" s="52">
        <f>C437</f>
        <v>531</v>
      </c>
    </row>
    <row r="437" spans="1:3" ht="24.75" customHeight="1">
      <c r="A437" s="17" t="s">
        <v>494</v>
      </c>
      <c r="B437" s="52">
        <v>3000</v>
      </c>
      <c r="C437" s="52">
        <v>531</v>
      </c>
    </row>
    <row r="438" spans="1:3" ht="24.75" customHeight="1">
      <c r="A438" s="16" t="s">
        <v>495</v>
      </c>
      <c r="B438" s="52">
        <f>SUM(B439:B439)</f>
        <v>1500</v>
      </c>
      <c r="C438" s="52">
        <f>SUM(C439:C439)</f>
        <v>1500</v>
      </c>
    </row>
    <row r="439" spans="1:3" ht="24.75" customHeight="1">
      <c r="A439" s="16" t="s">
        <v>496</v>
      </c>
      <c r="B439" s="52">
        <v>1500</v>
      </c>
      <c r="C439" s="52">
        <v>1500</v>
      </c>
    </row>
    <row r="440" spans="1:3" ht="24.75" customHeight="1">
      <c r="A440" s="16" t="s">
        <v>497</v>
      </c>
      <c r="B440" s="52">
        <f>SUM(B441,B451)</f>
        <v>3017</v>
      </c>
      <c r="C440" s="52">
        <f>SUM(C441,C451)</f>
        <v>3017</v>
      </c>
    </row>
    <row r="441" spans="1:3" ht="24.75" customHeight="1">
      <c r="A441" s="16" t="s">
        <v>498</v>
      </c>
      <c r="B441" s="52">
        <f>SUM(B442:B450)</f>
        <v>2947</v>
      </c>
      <c r="C441" s="52">
        <f>SUM(C442:C450)</f>
        <v>2947</v>
      </c>
    </row>
    <row r="442" spans="1:3" ht="24.75" customHeight="1">
      <c r="A442" s="17" t="s">
        <v>151</v>
      </c>
      <c r="B442" s="52">
        <v>335</v>
      </c>
      <c r="C442" s="52">
        <v>335</v>
      </c>
    </row>
    <row r="443" spans="1:3" ht="24.75" customHeight="1">
      <c r="A443" s="17" t="s">
        <v>152</v>
      </c>
      <c r="B443" s="52">
        <v>72</v>
      </c>
      <c r="C443" s="52">
        <v>72</v>
      </c>
    </row>
    <row r="444" spans="1:3" ht="24.75" customHeight="1">
      <c r="A444" s="17" t="s">
        <v>499</v>
      </c>
      <c r="B444" s="52">
        <v>336</v>
      </c>
      <c r="C444" s="52">
        <v>336</v>
      </c>
    </row>
    <row r="445" spans="1:3" ht="24.75" customHeight="1">
      <c r="A445" s="17" t="s">
        <v>500</v>
      </c>
      <c r="B445" s="52">
        <v>3</v>
      </c>
      <c r="C445" s="52">
        <v>3</v>
      </c>
    </row>
    <row r="446" spans="1:3" ht="24.75" customHeight="1">
      <c r="A446" s="56" t="s">
        <v>501</v>
      </c>
      <c r="B446" s="57">
        <v>29</v>
      </c>
      <c r="C446" s="57">
        <v>29</v>
      </c>
    </row>
    <row r="447" spans="1:3" ht="24.75" customHeight="1">
      <c r="A447" s="54" t="s">
        <v>502</v>
      </c>
      <c r="B447" s="52">
        <v>30</v>
      </c>
      <c r="C447" s="52">
        <v>30</v>
      </c>
    </row>
    <row r="448" spans="1:3" ht="24.75" customHeight="1">
      <c r="A448" s="58" t="s">
        <v>503</v>
      </c>
      <c r="B448" s="59">
        <v>529</v>
      </c>
      <c r="C448" s="59">
        <v>529</v>
      </c>
    </row>
    <row r="449" spans="1:3" ht="24.75" customHeight="1">
      <c r="A449" s="17" t="s">
        <v>156</v>
      </c>
      <c r="B449" s="52">
        <v>1564</v>
      </c>
      <c r="C449" s="52">
        <v>1564</v>
      </c>
    </row>
    <row r="450" spans="1:3" ht="24.75" customHeight="1">
      <c r="A450" s="17" t="s">
        <v>504</v>
      </c>
      <c r="B450" s="52">
        <v>49</v>
      </c>
      <c r="C450" s="52">
        <v>49</v>
      </c>
    </row>
    <row r="451" spans="1:3" ht="24.75" customHeight="1">
      <c r="A451" s="16" t="s">
        <v>505</v>
      </c>
      <c r="B451" s="52">
        <f>SUM(B452:B452)</f>
        <v>70</v>
      </c>
      <c r="C451" s="52">
        <f>SUM(C452:C452)</f>
        <v>70</v>
      </c>
    </row>
    <row r="452" spans="1:3" ht="24.75" customHeight="1">
      <c r="A452" s="17" t="s">
        <v>506</v>
      </c>
      <c r="B452" s="52">
        <v>70</v>
      </c>
      <c r="C452" s="52">
        <v>70</v>
      </c>
    </row>
    <row r="453" spans="1:3" ht="24.75" customHeight="1">
      <c r="A453" s="16" t="s">
        <v>507</v>
      </c>
      <c r="B453" s="52">
        <f>SUM(B454,B457)</f>
        <v>1077</v>
      </c>
      <c r="C453" s="52">
        <f>SUM(C454,C457)</f>
        <v>1077</v>
      </c>
    </row>
    <row r="454" spans="1:3" ht="24.75" customHeight="1">
      <c r="A454" s="16" t="s">
        <v>508</v>
      </c>
      <c r="B454" s="52">
        <f>SUM(B455:B456)</f>
        <v>674</v>
      </c>
      <c r="C454" s="52">
        <f>SUM(C455:C456)</f>
        <v>609</v>
      </c>
    </row>
    <row r="455" spans="1:3" ht="24.75" customHeight="1">
      <c r="A455" s="17" t="s">
        <v>509</v>
      </c>
      <c r="B455" s="52">
        <v>656</v>
      </c>
      <c r="C455" s="52">
        <v>591</v>
      </c>
    </row>
    <row r="456" spans="1:3" ht="24.75" customHeight="1">
      <c r="A456" s="17" t="s">
        <v>510</v>
      </c>
      <c r="B456" s="52">
        <v>18</v>
      </c>
      <c r="C456" s="52">
        <v>18</v>
      </c>
    </row>
    <row r="457" spans="1:3" ht="24.75" customHeight="1">
      <c r="A457" s="16" t="s">
        <v>511</v>
      </c>
      <c r="B457" s="52">
        <f>SUM(B458:B458)</f>
        <v>403</v>
      </c>
      <c r="C457" s="52">
        <f>SUM(C458:C458)</f>
        <v>468</v>
      </c>
    </row>
    <row r="458" spans="1:3" ht="24.75" customHeight="1">
      <c r="A458" s="17" t="s">
        <v>512</v>
      </c>
      <c r="B458" s="52">
        <v>403</v>
      </c>
      <c r="C458" s="52">
        <v>468</v>
      </c>
    </row>
    <row r="459" spans="1:3" ht="24.75" customHeight="1">
      <c r="A459" s="16" t="s">
        <v>513</v>
      </c>
      <c r="B459" s="52">
        <f>SUM(B460,B465)</f>
        <v>1011</v>
      </c>
      <c r="C459" s="52">
        <f>SUM(C460,C465)</f>
        <v>1011</v>
      </c>
    </row>
    <row r="460" spans="1:3" ht="24.75" customHeight="1">
      <c r="A460" s="16" t="s">
        <v>514</v>
      </c>
      <c r="B460" s="52">
        <f>SUM(B461:B464)</f>
        <v>1011</v>
      </c>
      <c r="C460" s="52">
        <f>SUM(C461:C464)</f>
        <v>1011</v>
      </c>
    </row>
    <row r="461" spans="1:3" ht="24.75" customHeight="1">
      <c r="A461" s="17" t="s">
        <v>515</v>
      </c>
      <c r="B461" s="52">
        <v>4</v>
      </c>
      <c r="C461" s="52">
        <v>4</v>
      </c>
    </row>
    <row r="462" spans="1:3" ht="24.75" customHeight="1">
      <c r="A462" s="17" t="s">
        <v>516</v>
      </c>
      <c r="B462" s="52">
        <v>2</v>
      </c>
      <c r="C462" s="52">
        <v>2</v>
      </c>
    </row>
    <row r="463" spans="1:3" ht="24.75" customHeight="1">
      <c r="A463" s="17" t="s">
        <v>517</v>
      </c>
      <c r="B463" s="52">
        <v>5</v>
      </c>
      <c r="C463" s="52">
        <v>5</v>
      </c>
    </row>
    <row r="464" spans="1:3" ht="24.75" customHeight="1">
      <c r="A464" s="17" t="s">
        <v>518</v>
      </c>
      <c r="B464" s="52">
        <v>1000</v>
      </c>
      <c r="C464" s="52">
        <v>1000</v>
      </c>
    </row>
    <row r="465" spans="1:3" ht="24.75" customHeight="1">
      <c r="A465" s="16" t="s">
        <v>519</v>
      </c>
      <c r="B465" s="52">
        <f>SUM(B466:B466)</f>
        <v>0</v>
      </c>
      <c r="C465" s="52">
        <f>SUM(C466:C466)</f>
        <v>0</v>
      </c>
    </row>
    <row r="466" spans="1:3" ht="24.75" customHeight="1">
      <c r="A466" s="17" t="s">
        <v>520</v>
      </c>
      <c r="B466" s="52"/>
      <c r="C466" s="52"/>
    </row>
    <row r="467" spans="1:3" ht="24.75" customHeight="1">
      <c r="A467" s="16" t="s">
        <v>521</v>
      </c>
      <c r="B467" s="52">
        <f>SUM(B468,B472,B475,B477)</f>
        <v>3471</v>
      </c>
      <c r="C467" s="52">
        <f>SUM(C468,C472,C475,C477)</f>
        <v>3471</v>
      </c>
    </row>
    <row r="468" spans="1:3" ht="24.75" customHeight="1">
      <c r="A468" s="16" t="s">
        <v>522</v>
      </c>
      <c r="B468" s="52">
        <f>SUM(B469:B471)</f>
        <v>885</v>
      </c>
      <c r="C468" s="52">
        <f>SUM(C469:C471)</f>
        <v>885</v>
      </c>
    </row>
    <row r="469" spans="1:3" ht="24.75" customHeight="1">
      <c r="A469" s="17" t="s">
        <v>151</v>
      </c>
      <c r="B469" s="52">
        <v>288</v>
      </c>
      <c r="C469" s="52">
        <v>288</v>
      </c>
    </row>
    <row r="470" spans="1:3" ht="24.75" customHeight="1">
      <c r="A470" s="17" t="s">
        <v>523</v>
      </c>
      <c r="B470" s="52">
        <v>156</v>
      </c>
      <c r="C470" s="52">
        <v>156</v>
      </c>
    </row>
    <row r="471" spans="1:3" ht="24.75" customHeight="1">
      <c r="A471" s="17" t="s">
        <v>524</v>
      </c>
      <c r="B471" s="52">
        <v>441</v>
      </c>
      <c r="C471" s="52">
        <v>441</v>
      </c>
    </row>
    <row r="472" spans="1:3" ht="24.75" customHeight="1">
      <c r="A472" s="16" t="s">
        <v>525</v>
      </c>
      <c r="B472" s="52">
        <f>SUM(B473:B474)</f>
        <v>2466</v>
      </c>
      <c r="C472" s="52">
        <f>SUM(C473:C474)</f>
        <v>2466</v>
      </c>
    </row>
    <row r="473" spans="1:3" ht="24.75" customHeight="1">
      <c r="A473" s="17" t="s">
        <v>526</v>
      </c>
      <c r="B473" s="52">
        <v>1966</v>
      </c>
      <c r="C473" s="52">
        <v>1966</v>
      </c>
    </row>
    <row r="474" spans="1:3" ht="24.75" customHeight="1">
      <c r="A474" s="17" t="s">
        <v>527</v>
      </c>
      <c r="B474" s="52">
        <v>500</v>
      </c>
      <c r="C474" s="52">
        <v>500</v>
      </c>
    </row>
    <row r="475" spans="1:3" ht="24.75" customHeight="1">
      <c r="A475" s="16" t="s">
        <v>528</v>
      </c>
      <c r="B475" s="52">
        <f>SUM(B476:B476)</f>
        <v>120</v>
      </c>
      <c r="C475" s="52">
        <f>SUM(C476:C476)</f>
        <v>120</v>
      </c>
    </row>
    <row r="476" spans="1:3" ht="24.75" customHeight="1">
      <c r="A476" s="17" t="s">
        <v>529</v>
      </c>
      <c r="B476" s="52">
        <v>120</v>
      </c>
      <c r="C476" s="52">
        <v>120</v>
      </c>
    </row>
    <row r="477" spans="1:3" ht="24.75" customHeight="1">
      <c r="A477" s="16" t="s">
        <v>530</v>
      </c>
      <c r="B477" s="52"/>
      <c r="C477" s="52"/>
    </row>
    <row r="478" spans="1:3" ht="24.75" customHeight="1">
      <c r="A478" s="16" t="s">
        <v>531</v>
      </c>
      <c r="B478" s="52">
        <v>3500</v>
      </c>
      <c r="C478" s="52">
        <v>3500</v>
      </c>
    </row>
    <row r="479" spans="1:3" ht="24.75" customHeight="1">
      <c r="A479" s="16" t="s">
        <v>532</v>
      </c>
      <c r="B479" s="52">
        <f>B480+B481</f>
        <v>10348</v>
      </c>
      <c r="C479" s="52">
        <f>C480+C481</f>
        <v>21722</v>
      </c>
    </row>
    <row r="480" spans="1:3" ht="24.75" customHeight="1">
      <c r="A480" s="17" t="s">
        <v>533</v>
      </c>
      <c r="B480" s="52">
        <v>8500</v>
      </c>
      <c r="C480" s="52">
        <v>8500</v>
      </c>
    </row>
    <row r="481" spans="1:3" ht="24.75" customHeight="1">
      <c r="A481" s="17" t="s">
        <v>496</v>
      </c>
      <c r="B481" s="52">
        <f>B482</f>
        <v>1848</v>
      </c>
      <c r="C481" s="52">
        <f>C482</f>
        <v>13222</v>
      </c>
    </row>
    <row r="482" spans="1:3" ht="24.75" customHeight="1">
      <c r="A482" s="17" t="s">
        <v>534</v>
      </c>
      <c r="B482" s="52">
        <v>1848</v>
      </c>
      <c r="C482" s="52">
        <v>13222</v>
      </c>
    </row>
    <row r="483" spans="1:3" ht="24.75" customHeight="1">
      <c r="A483" s="16" t="s">
        <v>535</v>
      </c>
      <c r="B483" s="52">
        <f>B484</f>
        <v>5991</v>
      </c>
      <c r="C483" s="52">
        <f>C484</f>
        <v>6700</v>
      </c>
    </row>
    <row r="484" spans="1:3" ht="24.75" customHeight="1">
      <c r="A484" s="17" t="s">
        <v>536</v>
      </c>
      <c r="B484" s="52">
        <f>SUM(B485:B485)</f>
        <v>5991</v>
      </c>
      <c r="C484" s="52">
        <f>SUM(C485:C485)</f>
        <v>6700</v>
      </c>
    </row>
    <row r="485" spans="1:3" ht="24.75" customHeight="1">
      <c r="A485" s="17" t="s">
        <v>537</v>
      </c>
      <c r="B485" s="52">
        <v>5991</v>
      </c>
      <c r="C485" s="52">
        <v>6700</v>
      </c>
    </row>
    <row r="486" spans="1:3" ht="24.75" customHeight="1">
      <c r="A486" s="16" t="s">
        <v>538</v>
      </c>
      <c r="B486" s="52"/>
      <c r="C486" s="52">
        <v>76</v>
      </c>
    </row>
    <row r="487" spans="1:3" ht="24.75" customHeight="1">
      <c r="A487" s="17" t="s">
        <v>539</v>
      </c>
      <c r="B487" s="52"/>
      <c r="C487" s="52">
        <v>76</v>
      </c>
    </row>
    <row r="488" spans="1:3" ht="24.75" customHeight="1">
      <c r="A488" s="16" t="s">
        <v>540</v>
      </c>
      <c r="B488" s="52">
        <f>B489+B492+B501+B498</f>
        <v>-1525</v>
      </c>
      <c r="C488" s="52">
        <f>C489+C492+C501+C498</f>
        <v>-11337</v>
      </c>
    </row>
    <row r="489" spans="1:3" ht="24.75" customHeight="1">
      <c r="A489" s="16" t="s">
        <v>541</v>
      </c>
      <c r="B489" s="52">
        <f>SUM(B490:B491)</f>
        <v>639</v>
      </c>
      <c r="C489" s="52">
        <v>619</v>
      </c>
    </row>
    <row r="490" spans="1:3" ht="24.75" customHeight="1">
      <c r="A490" s="17" t="s">
        <v>542</v>
      </c>
      <c r="B490" s="52"/>
      <c r="C490" s="52"/>
    </row>
    <row r="491" spans="1:3" ht="24.75" customHeight="1">
      <c r="A491" s="17" t="s">
        <v>543</v>
      </c>
      <c r="B491" s="52">
        <v>639</v>
      </c>
      <c r="C491" s="52">
        <v>619</v>
      </c>
    </row>
    <row r="492" spans="1:3" ht="24.75" customHeight="1">
      <c r="A492" s="16" t="s">
        <v>544</v>
      </c>
      <c r="B492" s="52">
        <f>SUM(B493:B497)</f>
        <v>5716</v>
      </c>
      <c r="C492" s="52">
        <f>SUM(C493:C497)</f>
        <v>5424</v>
      </c>
    </row>
    <row r="493" spans="1:3" ht="24.75" customHeight="1">
      <c r="A493" s="17" t="s">
        <v>545</v>
      </c>
      <c r="B493" s="52">
        <v>610</v>
      </c>
      <c r="C493" s="52">
        <v>558</v>
      </c>
    </row>
    <row r="494" spans="1:3" ht="24.75" customHeight="1">
      <c r="A494" s="17" t="s">
        <v>546</v>
      </c>
      <c r="B494" s="52">
        <v>35</v>
      </c>
      <c r="C494" s="52">
        <v>35</v>
      </c>
    </row>
    <row r="495" spans="1:3" ht="24.75" customHeight="1">
      <c r="A495" s="17" t="s">
        <v>547</v>
      </c>
      <c r="B495" s="52">
        <v>526</v>
      </c>
      <c r="C495" s="52">
        <v>526</v>
      </c>
    </row>
    <row r="496" spans="1:3" ht="24.75" customHeight="1">
      <c r="A496" s="17" t="s">
        <v>548</v>
      </c>
      <c r="B496" s="52">
        <v>2253</v>
      </c>
      <c r="C496" s="52">
        <v>2013</v>
      </c>
    </row>
    <row r="497" spans="1:3" ht="31.5" customHeight="1">
      <c r="A497" s="17" t="s">
        <v>549</v>
      </c>
      <c r="B497" s="52">
        <v>2292</v>
      </c>
      <c r="C497" s="52">
        <v>2292</v>
      </c>
    </row>
    <row r="498" spans="1:3" ht="31.5" customHeight="1">
      <c r="A498" s="16" t="s">
        <v>550</v>
      </c>
      <c r="B498" s="52">
        <f>B499+B500</f>
        <v>-9800</v>
      </c>
      <c r="C498" s="52">
        <f>C499+C500</f>
        <v>-19300</v>
      </c>
    </row>
    <row r="499" spans="1:3" ht="31.5" customHeight="1">
      <c r="A499" s="17" t="s">
        <v>551</v>
      </c>
      <c r="B499" s="52">
        <v>-9300</v>
      </c>
      <c r="C499" s="52">
        <v>-18800</v>
      </c>
    </row>
    <row r="500" spans="1:3" ht="31.5" customHeight="1">
      <c r="A500" s="17" t="s">
        <v>552</v>
      </c>
      <c r="B500" s="52">
        <v>-500</v>
      </c>
      <c r="C500" s="52">
        <v>-500</v>
      </c>
    </row>
    <row r="501" spans="1:3" ht="31.5" customHeight="1">
      <c r="A501" s="16" t="s">
        <v>553</v>
      </c>
      <c r="B501" s="52">
        <v>1920</v>
      </c>
      <c r="C501" s="52">
        <v>1920</v>
      </c>
    </row>
    <row r="502" spans="1:3" ht="31.5" customHeight="1">
      <c r="A502" s="16" t="s">
        <v>85</v>
      </c>
      <c r="B502" s="52">
        <f>B503</f>
        <v>14644</v>
      </c>
      <c r="C502" s="52">
        <f>C503</f>
        <v>14644</v>
      </c>
    </row>
    <row r="503" spans="1:3" ht="31.5" customHeight="1">
      <c r="A503" s="16" t="s">
        <v>554</v>
      </c>
      <c r="B503" s="52">
        <f>SUM(B504:B504)</f>
        <v>14644</v>
      </c>
      <c r="C503" s="52">
        <f>SUM(C504:C504)</f>
        <v>14644</v>
      </c>
    </row>
    <row r="504" spans="1:3" ht="31.5" customHeight="1">
      <c r="A504" s="17" t="s">
        <v>555</v>
      </c>
      <c r="B504" s="52">
        <v>14644</v>
      </c>
      <c r="C504" s="52">
        <v>14644</v>
      </c>
    </row>
    <row r="505" ht="31.5" customHeight="1"/>
  </sheetData>
  <sheetProtection/>
  <mergeCells count="2">
    <mergeCell ref="A2:C2"/>
    <mergeCell ref="A3:C3"/>
  </mergeCells>
  <printOptions/>
  <pageMargins left="1.18" right="1.18" top="0.59" bottom="0.79" header="0.51" footer="0.51"/>
  <pageSetup horizontalDpi="600" verticalDpi="600" orientation="portrait" paperSize="9" scale="80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showZeros="0" zoomScaleSheetLayoutView="100" workbookViewId="0" topLeftCell="A1">
      <selection activeCell="A55" sqref="A55"/>
    </sheetView>
  </sheetViews>
  <sheetFormatPr defaultColWidth="9.140625" defaultRowHeight="27.75" customHeight="1"/>
  <cols>
    <col min="1" max="1" width="52.8515625" style="2" customWidth="1"/>
    <col min="2" max="2" width="21.28125" style="5" customWidth="1"/>
    <col min="3" max="3" width="21.28125" style="34" customWidth="1"/>
  </cols>
  <sheetData>
    <row r="1" spans="1:3" ht="19.5" customHeight="1">
      <c r="A1" s="22" t="s">
        <v>556</v>
      </c>
      <c r="B1" s="25"/>
      <c r="C1" s="35"/>
    </row>
    <row r="2" spans="1:3" ht="27.75" customHeight="1">
      <c r="A2" s="36" t="s">
        <v>557</v>
      </c>
      <c r="B2" s="36"/>
      <c r="C2" s="36"/>
    </row>
    <row r="3" spans="1:3" ht="15.75" customHeight="1">
      <c r="A3" s="37" t="s">
        <v>2</v>
      </c>
      <c r="B3" s="38"/>
      <c r="C3" s="38"/>
    </row>
    <row r="4" spans="1:3" ht="27.75" customHeight="1">
      <c r="A4" s="39" t="s">
        <v>145</v>
      </c>
      <c r="B4" s="40" t="s">
        <v>146</v>
      </c>
      <c r="C4" s="40" t="s">
        <v>147</v>
      </c>
    </row>
    <row r="5" spans="1:3" ht="27.75" customHeight="1">
      <c r="A5" s="41" t="s">
        <v>558</v>
      </c>
      <c r="B5" s="42">
        <f>SUM(B6,B29,B32,B26,B36)</f>
        <v>483550</v>
      </c>
      <c r="C5" s="42">
        <f>SUM(C6,C29,C32,C26,C36)</f>
        <v>155213</v>
      </c>
    </row>
    <row r="6" spans="1:3" ht="27.75" customHeight="1">
      <c r="A6" s="41" t="s">
        <v>423</v>
      </c>
      <c r="B6" s="42">
        <f>SUM(B7,B17,B20,B23)</f>
        <v>458594</v>
      </c>
      <c r="C6" s="42">
        <f>SUM(C7,C17,C20,C23)</f>
        <v>48888</v>
      </c>
    </row>
    <row r="7" spans="1:3" ht="27.75" customHeight="1">
      <c r="A7" s="43" t="s">
        <v>113</v>
      </c>
      <c r="B7" s="42">
        <f>SUM(B8:B16)</f>
        <v>452007</v>
      </c>
      <c r="C7" s="42">
        <v>42301</v>
      </c>
    </row>
    <row r="8" spans="1:3" ht="27.75" customHeight="1">
      <c r="A8" s="43" t="s">
        <v>559</v>
      </c>
      <c r="B8" s="42">
        <v>255212</v>
      </c>
      <c r="C8" s="42">
        <v>23404</v>
      </c>
    </row>
    <row r="9" spans="1:3" ht="27.75" customHeight="1">
      <c r="A9" s="43" t="s">
        <v>560</v>
      </c>
      <c r="B9" s="42"/>
      <c r="C9" s="42"/>
    </row>
    <row r="10" spans="1:3" ht="27.75" customHeight="1">
      <c r="A10" s="43" t="s">
        <v>561</v>
      </c>
      <c r="B10" s="42">
        <v>188081</v>
      </c>
      <c r="C10" s="42">
        <v>12310</v>
      </c>
    </row>
    <row r="11" spans="1:3" ht="27.75" customHeight="1">
      <c r="A11" s="43" t="s">
        <v>562</v>
      </c>
      <c r="B11" s="42">
        <v>3480</v>
      </c>
      <c r="C11" s="42">
        <v>3473</v>
      </c>
    </row>
    <row r="12" spans="1:3" ht="27.75" customHeight="1">
      <c r="A12" s="43" t="s">
        <v>563</v>
      </c>
      <c r="B12" s="42">
        <v>2961</v>
      </c>
      <c r="C12" s="42">
        <v>2841</v>
      </c>
    </row>
    <row r="13" spans="1:3" ht="27.75" customHeight="1">
      <c r="A13" s="43" t="s">
        <v>564</v>
      </c>
      <c r="B13" s="42">
        <v>270</v>
      </c>
      <c r="C13" s="42">
        <v>270</v>
      </c>
    </row>
    <row r="14" spans="1:3" ht="27.75" customHeight="1">
      <c r="A14" s="43" t="s">
        <v>565</v>
      </c>
      <c r="B14" s="42"/>
      <c r="C14" s="42"/>
    </row>
    <row r="15" spans="1:3" ht="27.75" customHeight="1">
      <c r="A15" s="43" t="s">
        <v>566</v>
      </c>
      <c r="B15" s="42"/>
      <c r="C15" s="42"/>
    </row>
    <row r="16" spans="1:3" ht="27.75" customHeight="1">
      <c r="A16" s="43" t="s">
        <v>567</v>
      </c>
      <c r="B16" s="42">
        <v>2003</v>
      </c>
      <c r="C16" s="42">
        <v>3</v>
      </c>
    </row>
    <row r="17" spans="1:3" ht="27.75" customHeight="1">
      <c r="A17" s="43" t="s">
        <v>114</v>
      </c>
      <c r="B17" s="42">
        <f>B19+B18</f>
        <v>0</v>
      </c>
      <c r="C17" s="42">
        <f>C19+C18</f>
        <v>0</v>
      </c>
    </row>
    <row r="18" spans="1:3" ht="27.75" customHeight="1">
      <c r="A18" s="43" t="s">
        <v>568</v>
      </c>
      <c r="B18" s="42"/>
      <c r="C18" s="42"/>
    </row>
    <row r="19" spans="1:3" ht="27.75" customHeight="1">
      <c r="A19" s="43" t="s">
        <v>569</v>
      </c>
      <c r="B19" s="42"/>
      <c r="C19" s="42"/>
    </row>
    <row r="20" spans="1:3" ht="27.75" customHeight="1">
      <c r="A20" s="43" t="s">
        <v>117</v>
      </c>
      <c r="B20" s="42">
        <f>B21+B22</f>
        <v>2900</v>
      </c>
      <c r="C20" s="42">
        <f>C21+C22</f>
        <v>3400</v>
      </c>
    </row>
    <row r="21" spans="1:3" ht="27.75" customHeight="1">
      <c r="A21" s="43" t="s">
        <v>568</v>
      </c>
      <c r="B21" s="42">
        <v>2900</v>
      </c>
      <c r="C21" s="42">
        <v>2900</v>
      </c>
    </row>
    <row r="22" spans="1:3" ht="27.75" customHeight="1">
      <c r="A22" s="43" t="s">
        <v>570</v>
      </c>
      <c r="B22" s="42"/>
      <c r="C22" s="42">
        <v>500</v>
      </c>
    </row>
    <row r="23" spans="1:3" ht="27.75" customHeight="1">
      <c r="A23" s="43" t="s">
        <v>118</v>
      </c>
      <c r="B23" s="42">
        <f>B24+B25</f>
        <v>3687</v>
      </c>
      <c r="C23" s="42">
        <f>C24+C25</f>
        <v>3187</v>
      </c>
    </row>
    <row r="24" spans="1:3" ht="27.75" customHeight="1">
      <c r="A24" s="43" t="s">
        <v>571</v>
      </c>
      <c r="B24" s="42">
        <v>3507</v>
      </c>
      <c r="C24" s="42">
        <v>3007</v>
      </c>
    </row>
    <row r="25" spans="1:3" ht="27.75" customHeight="1">
      <c r="A25" s="43" t="s">
        <v>572</v>
      </c>
      <c r="B25" s="42">
        <v>180</v>
      </c>
      <c r="C25" s="42">
        <v>180</v>
      </c>
    </row>
    <row r="26" spans="1:3" ht="27.75" customHeight="1">
      <c r="A26" s="41" t="s">
        <v>532</v>
      </c>
      <c r="B26" s="42">
        <f aca="true" t="shared" si="0" ref="B26:B30">B27</f>
        <v>0</v>
      </c>
      <c r="C26" s="42">
        <f aca="true" t="shared" si="1" ref="C26:C30">C27</f>
        <v>71000</v>
      </c>
    </row>
    <row r="27" spans="1:3" ht="27.75" customHeight="1">
      <c r="A27" s="43" t="s">
        <v>125</v>
      </c>
      <c r="B27" s="42">
        <f t="shared" si="0"/>
        <v>0</v>
      </c>
      <c r="C27" s="42">
        <f t="shared" si="1"/>
        <v>71000</v>
      </c>
    </row>
    <row r="28" spans="1:3" ht="27.75" customHeight="1">
      <c r="A28" s="43" t="s">
        <v>573</v>
      </c>
      <c r="B28" s="42"/>
      <c r="C28" s="42">
        <v>71000</v>
      </c>
    </row>
    <row r="29" spans="1:3" ht="27.75" customHeight="1">
      <c r="A29" s="41" t="s">
        <v>535</v>
      </c>
      <c r="B29" s="42">
        <f t="shared" si="0"/>
        <v>24956</v>
      </c>
      <c r="C29" s="42">
        <f t="shared" si="1"/>
        <v>25144</v>
      </c>
    </row>
    <row r="30" spans="1:3" ht="27.75" customHeight="1">
      <c r="A30" s="43" t="s">
        <v>129</v>
      </c>
      <c r="B30" s="42">
        <f t="shared" si="0"/>
        <v>24956</v>
      </c>
      <c r="C30" s="42">
        <f t="shared" si="1"/>
        <v>25144</v>
      </c>
    </row>
    <row r="31" spans="1:3" ht="27.75" customHeight="1">
      <c r="A31" s="43" t="s">
        <v>574</v>
      </c>
      <c r="B31" s="42">
        <v>24956</v>
      </c>
      <c r="C31" s="42">
        <v>25144</v>
      </c>
    </row>
    <row r="32" spans="1:3" ht="27.75" customHeight="1">
      <c r="A32" s="41" t="s">
        <v>575</v>
      </c>
      <c r="B32" s="42">
        <f>B33</f>
        <v>0</v>
      </c>
      <c r="C32" s="42">
        <f>C33</f>
        <v>105</v>
      </c>
    </row>
    <row r="33" spans="1:3" ht="27.75" customHeight="1">
      <c r="A33" s="43" t="s">
        <v>576</v>
      </c>
      <c r="B33" s="42">
        <f>B35</f>
        <v>0</v>
      </c>
      <c r="C33" s="42">
        <f>C35+C34</f>
        <v>105</v>
      </c>
    </row>
    <row r="34" spans="1:3" ht="27.75" customHeight="1">
      <c r="A34" s="43" t="s">
        <v>577</v>
      </c>
      <c r="B34" s="42"/>
      <c r="C34" s="42">
        <v>93</v>
      </c>
    </row>
    <row r="35" spans="1:3" ht="27.75" customHeight="1">
      <c r="A35" s="43" t="s">
        <v>578</v>
      </c>
      <c r="B35" s="42"/>
      <c r="C35" s="42">
        <v>12</v>
      </c>
    </row>
    <row r="36" spans="1:3" ht="27.75" customHeight="1">
      <c r="A36" s="41" t="s">
        <v>579</v>
      </c>
      <c r="B36" s="42">
        <f>B37+B51</f>
        <v>0</v>
      </c>
      <c r="C36" s="42">
        <f>C37+C51</f>
        <v>10076</v>
      </c>
    </row>
    <row r="37" spans="1:3" ht="27.75" customHeight="1">
      <c r="A37" s="43" t="s">
        <v>576</v>
      </c>
      <c r="B37" s="44">
        <f>SUM(B38:B50)</f>
        <v>0</v>
      </c>
      <c r="C37" s="44">
        <f>SUM(C38:C50)</f>
        <v>10076</v>
      </c>
    </row>
    <row r="38" spans="1:3" ht="27.75" customHeight="1">
      <c r="A38" s="45" t="s">
        <v>580</v>
      </c>
      <c r="B38" s="42"/>
      <c r="C38" s="42"/>
    </row>
    <row r="39" spans="1:3" ht="27.75" customHeight="1">
      <c r="A39" s="45" t="s">
        <v>581</v>
      </c>
      <c r="B39" s="44"/>
      <c r="C39" s="44"/>
    </row>
    <row r="40" spans="1:3" ht="27.75" customHeight="1">
      <c r="A40" s="45" t="s">
        <v>582</v>
      </c>
      <c r="B40" s="44"/>
      <c r="C40" s="44"/>
    </row>
    <row r="41" spans="1:3" ht="27.75" customHeight="1">
      <c r="A41" s="45" t="s">
        <v>583</v>
      </c>
      <c r="B41" s="44"/>
      <c r="C41" s="44"/>
    </row>
    <row r="42" spans="1:3" ht="27.75" customHeight="1">
      <c r="A42" s="45" t="s">
        <v>584</v>
      </c>
      <c r="B42" s="44"/>
      <c r="C42" s="44"/>
    </row>
    <row r="43" spans="1:3" ht="27.75" customHeight="1">
      <c r="A43" s="45" t="s">
        <v>585</v>
      </c>
      <c r="B43" s="44"/>
      <c r="C43" s="44"/>
    </row>
    <row r="44" spans="1:3" ht="27.75" customHeight="1">
      <c r="A44" s="45" t="s">
        <v>586</v>
      </c>
      <c r="B44" s="44"/>
      <c r="C44" s="44"/>
    </row>
    <row r="45" spans="1:3" ht="27.75" customHeight="1">
      <c r="A45" s="45" t="s">
        <v>587</v>
      </c>
      <c r="B45" s="44"/>
      <c r="C45" s="44">
        <v>1000</v>
      </c>
    </row>
    <row r="46" spans="1:3" ht="27.75" customHeight="1">
      <c r="A46" s="45" t="s">
        <v>588</v>
      </c>
      <c r="B46" s="44"/>
      <c r="C46" s="44">
        <v>2900</v>
      </c>
    </row>
    <row r="47" spans="1:3" ht="27.75" customHeight="1">
      <c r="A47" s="45" t="s">
        <v>589</v>
      </c>
      <c r="B47" s="44"/>
      <c r="C47" s="44">
        <v>4176</v>
      </c>
    </row>
    <row r="48" spans="1:3" ht="27.75" customHeight="1">
      <c r="A48" s="45" t="s">
        <v>590</v>
      </c>
      <c r="B48" s="44"/>
      <c r="C48" s="44">
        <v>2000</v>
      </c>
    </row>
    <row r="49" spans="1:3" ht="27.75" customHeight="1">
      <c r="A49" s="45" t="s">
        <v>591</v>
      </c>
      <c r="B49" s="44"/>
      <c r="C49" s="44"/>
    </row>
    <row r="50" spans="1:3" ht="27.75" customHeight="1">
      <c r="A50" s="45" t="s">
        <v>592</v>
      </c>
      <c r="B50" s="44"/>
      <c r="C50" s="44"/>
    </row>
    <row r="51" spans="1:3" ht="27.75" customHeight="1">
      <c r="A51" s="45" t="s">
        <v>593</v>
      </c>
      <c r="B51" s="44">
        <f>SUM(B52:B57)</f>
        <v>0</v>
      </c>
      <c r="C51" s="44">
        <f>SUM(C52:C57)</f>
        <v>0</v>
      </c>
    </row>
    <row r="52" spans="1:3" ht="27.75" customHeight="1">
      <c r="A52" s="45" t="s">
        <v>594</v>
      </c>
      <c r="B52" s="44"/>
      <c r="C52" s="44"/>
    </row>
    <row r="53" spans="1:3" ht="27.75" customHeight="1">
      <c r="A53" s="45" t="s">
        <v>595</v>
      </c>
      <c r="B53" s="44"/>
      <c r="C53" s="44"/>
    </row>
    <row r="54" spans="1:3" ht="27.75" customHeight="1">
      <c r="A54" s="45" t="s">
        <v>596</v>
      </c>
      <c r="B54" s="44"/>
      <c r="C54" s="44"/>
    </row>
    <row r="55" spans="1:3" ht="27.75" customHeight="1">
      <c r="A55" s="45" t="s">
        <v>597</v>
      </c>
      <c r="B55" s="44"/>
      <c r="C55" s="44"/>
    </row>
    <row r="56" spans="1:3" ht="27.75" customHeight="1">
      <c r="A56" s="45" t="s">
        <v>598</v>
      </c>
      <c r="B56" s="44"/>
      <c r="C56" s="44"/>
    </row>
    <row r="57" spans="1:3" ht="27.75" customHeight="1">
      <c r="A57" s="45" t="s">
        <v>599</v>
      </c>
      <c r="B57" s="42"/>
      <c r="C57" s="42"/>
    </row>
  </sheetData>
  <sheetProtection/>
  <mergeCells count="2">
    <mergeCell ref="A2:C2"/>
    <mergeCell ref="A3:C3"/>
  </mergeCells>
  <printOptions/>
  <pageMargins left="0.75" right="0.75" top="1" bottom="1" header="0.51" footer="0.51"/>
  <pageSetup fitToHeight="0" fitToWidth="1" horizontalDpi="600" verticalDpi="600" orientation="portrait" paperSize="9" scale="97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19"/>
  <sheetViews>
    <sheetView showZeros="0" zoomScaleSheetLayoutView="100" workbookViewId="0" topLeftCell="A1">
      <selection activeCell="F8" sqref="F8"/>
    </sheetView>
  </sheetViews>
  <sheetFormatPr defaultColWidth="10.28125" defaultRowHeight="12.75"/>
  <cols>
    <col min="1" max="1" width="40.421875" style="20" customWidth="1"/>
    <col min="2" max="2" width="15.8515625" style="21" customWidth="1"/>
    <col min="3" max="3" width="15.57421875" style="20" customWidth="1"/>
    <col min="4" max="4" width="9.8515625" style="20" customWidth="1"/>
    <col min="5" max="5" width="8.8515625" style="21" customWidth="1"/>
    <col min="6" max="255" width="10.28125" style="20" customWidth="1"/>
  </cols>
  <sheetData>
    <row r="1" spans="1:255" s="1" customFormat="1" ht="15.75" customHeight="1">
      <c r="A1" s="22" t="s">
        <v>600</v>
      </c>
      <c r="B1" s="21"/>
      <c r="C1" s="20"/>
      <c r="D1" s="20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</row>
    <row r="2" spans="1:5" s="18" customFormat="1" ht="45" customHeight="1">
      <c r="A2" s="23" t="s">
        <v>601</v>
      </c>
      <c r="B2" s="23"/>
      <c r="C2" s="23"/>
      <c r="D2" s="23"/>
      <c r="E2" s="24"/>
    </row>
    <row r="3" spans="1:5" ht="15.75" customHeight="1">
      <c r="A3" s="25"/>
      <c r="B3" s="25"/>
      <c r="C3" s="26" t="s">
        <v>2</v>
      </c>
      <c r="D3" s="26"/>
      <c r="E3" s="25"/>
    </row>
    <row r="4" spans="1:4" s="19" customFormat="1" ht="31.5" customHeight="1">
      <c r="A4" s="27" t="s">
        <v>602</v>
      </c>
      <c r="B4" s="27" t="s">
        <v>45</v>
      </c>
      <c r="C4" s="27" t="s">
        <v>46</v>
      </c>
      <c r="D4" s="28" t="s">
        <v>47</v>
      </c>
    </row>
    <row r="5" spans="1:6" ht="31.5" customHeight="1">
      <c r="A5" s="29" t="s">
        <v>603</v>
      </c>
      <c r="B5" s="30">
        <f>SUM(B6:B8)</f>
        <v>740</v>
      </c>
      <c r="C5" s="30">
        <v>980</v>
      </c>
      <c r="D5" s="30">
        <f aca="true" t="shared" si="0" ref="D5:D10">C5-B5</f>
        <v>240</v>
      </c>
      <c r="F5" s="31"/>
    </row>
    <row r="6" spans="1:6" ht="31.5" customHeight="1">
      <c r="A6" s="29" t="s">
        <v>604</v>
      </c>
      <c r="B6" s="15">
        <v>168</v>
      </c>
      <c r="C6" s="30">
        <v>7</v>
      </c>
      <c r="D6" s="30">
        <f t="shared" si="0"/>
        <v>-161</v>
      </c>
      <c r="F6" s="31"/>
    </row>
    <row r="7" spans="1:6" ht="31.5" customHeight="1">
      <c r="A7" s="29" t="s">
        <v>605</v>
      </c>
      <c r="B7" s="15">
        <v>107</v>
      </c>
      <c r="C7" s="30">
        <v>375</v>
      </c>
      <c r="D7" s="30">
        <f t="shared" si="0"/>
        <v>268</v>
      </c>
      <c r="F7" s="31"/>
    </row>
    <row r="8" spans="1:6" ht="31.5" customHeight="1">
      <c r="A8" s="29" t="s">
        <v>606</v>
      </c>
      <c r="B8" s="15">
        <v>465</v>
      </c>
      <c r="C8" s="30">
        <v>598</v>
      </c>
      <c r="D8" s="30">
        <f t="shared" si="0"/>
        <v>133</v>
      </c>
      <c r="F8" s="31"/>
    </row>
    <row r="9" spans="1:6" ht="31.5" customHeight="1">
      <c r="A9" s="32" t="s">
        <v>607</v>
      </c>
      <c r="B9" s="30">
        <v>255</v>
      </c>
      <c r="C9" s="30">
        <v>255</v>
      </c>
      <c r="D9" s="30">
        <f t="shared" si="0"/>
        <v>0</v>
      </c>
      <c r="F9" s="31"/>
    </row>
    <row r="10" spans="1:6" ht="31.5" customHeight="1">
      <c r="A10" s="33" t="s">
        <v>49</v>
      </c>
      <c r="B10" s="30">
        <f>B5+B9</f>
        <v>995</v>
      </c>
      <c r="C10" s="30">
        <f>C5+C9</f>
        <v>1235</v>
      </c>
      <c r="D10" s="30">
        <f t="shared" si="0"/>
        <v>240</v>
      </c>
      <c r="F10" s="31"/>
    </row>
    <row r="11" spans="1:255" ht="31.5" customHeight="1">
      <c r="A11" s="29" t="s">
        <v>602</v>
      </c>
      <c r="B11" s="30" t="s">
        <v>45</v>
      </c>
      <c r="C11" s="30" t="s">
        <v>46</v>
      </c>
      <c r="D11" s="30" t="s">
        <v>47</v>
      </c>
      <c r="E11"/>
      <c r="F11" s="3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31.5" customHeight="1">
      <c r="A12" s="29" t="s">
        <v>608</v>
      </c>
      <c r="B12" s="30">
        <f>SUM(B13:B13)</f>
        <v>740</v>
      </c>
      <c r="C12" s="30">
        <v>740</v>
      </c>
      <c r="D12" s="30">
        <f aca="true" t="shared" si="1" ref="D12:D18">C12-B12</f>
        <v>0</v>
      </c>
      <c r="E12"/>
      <c r="F12" s="3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31.5" customHeight="1">
      <c r="A13" s="29" t="s">
        <v>609</v>
      </c>
      <c r="B13" s="15">
        <v>740</v>
      </c>
      <c r="C13" s="30">
        <v>0</v>
      </c>
      <c r="D13" s="30">
        <f t="shared" si="1"/>
        <v>-740</v>
      </c>
      <c r="E13"/>
      <c r="F13" s="31"/>
      <c r="G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31.5" customHeight="1">
      <c r="A14" s="29" t="s">
        <v>610</v>
      </c>
      <c r="B14" s="15"/>
      <c r="C14" s="30">
        <v>670</v>
      </c>
      <c r="D14" s="30">
        <f t="shared" si="1"/>
        <v>670</v>
      </c>
      <c r="E14"/>
      <c r="F14" s="31"/>
      <c r="G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31.5" customHeight="1">
      <c r="A15" s="29" t="s">
        <v>611</v>
      </c>
      <c r="B15" s="15"/>
      <c r="C15" s="30">
        <v>70</v>
      </c>
      <c r="D15" s="30">
        <f t="shared" si="1"/>
        <v>70</v>
      </c>
      <c r="E15"/>
      <c r="F15" s="31"/>
      <c r="G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31.5" customHeight="1">
      <c r="A16" s="29" t="s">
        <v>612</v>
      </c>
      <c r="B16" s="15"/>
      <c r="C16" s="30">
        <v>294</v>
      </c>
      <c r="D16" s="30">
        <f t="shared" si="1"/>
        <v>294</v>
      </c>
      <c r="E16"/>
      <c r="F16" s="31"/>
      <c r="G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31.5" customHeight="1">
      <c r="A17" s="29" t="s">
        <v>613</v>
      </c>
      <c r="B17" s="15">
        <v>255</v>
      </c>
      <c r="C17" s="30">
        <v>201</v>
      </c>
      <c r="D17" s="30">
        <f t="shared" si="1"/>
        <v>-54</v>
      </c>
      <c r="E17"/>
      <c r="F17" s="31"/>
      <c r="G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31.5" customHeight="1">
      <c r="A18" s="29" t="s">
        <v>134</v>
      </c>
      <c r="B18" s="30">
        <f>B12+B17</f>
        <v>995</v>
      </c>
      <c r="C18" s="30">
        <f>C12+C17+C16</f>
        <v>1235</v>
      </c>
      <c r="D18" s="30">
        <f t="shared" si="1"/>
        <v>240</v>
      </c>
      <c r="E18"/>
      <c r="F18" s="31"/>
      <c r="G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5:255" ht="31.5" customHeight="1">
      <c r="E19"/>
      <c r="F19" s="31"/>
      <c r="G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/>
  <mergeCells count="2">
    <mergeCell ref="A2:D2"/>
    <mergeCell ref="C3:D3"/>
  </mergeCells>
  <printOptions/>
  <pageMargins left="0.98" right="0.98" top="0.98" bottom="0.98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G67"/>
  <sheetViews>
    <sheetView tabSelected="1" zoomScaleSheetLayoutView="100" workbookViewId="0" topLeftCell="A1">
      <selection activeCell="G67" sqref="G67"/>
    </sheetView>
  </sheetViews>
  <sheetFormatPr defaultColWidth="10.00390625" defaultRowHeight="31.5" customHeight="1"/>
  <cols>
    <col min="1" max="1" width="30.57421875" style="4" customWidth="1"/>
    <col min="2" max="2" width="23.7109375" style="5" customWidth="1"/>
    <col min="3" max="3" width="26.140625" style="5" customWidth="1"/>
    <col min="4" max="241" width="10.00390625" style="2" customWidth="1"/>
    <col min="242" max="247" width="10.00390625" style="1" customWidth="1"/>
  </cols>
  <sheetData>
    <row r="1" spans="1:3" s="1" customFormat="1" ht="15.75" customHeight="1">
      <c r="A1" s="6" t="s">
        <v>614</v>
      </c>
      <c r="B1" s="7"/>
      <c r="C1" s="7"/>
    </row>
    <row r="2" spans="1:3" s="2" customFormat="1" ht="45" customHeight="1">
      <c r="A2" s="8" t="s">
        <v>615</v>
      </c>
      <c r="B2" s="8"/>
      <c r="C2" s="8"/>
    </row>
    <row r="3" spans="2:3" s="3" customFormat="1" ht="15.75" customHeight="1">
      <c r="B3" s="9"/>
      <c r="C3" s="10" t="s">
        <v>2</v>
      </c>
    </row>
    <row r="4" spans="1:3" s="2" customFormat="1" ht="24.75" customHeight="1">
      <c r="A4" s="11" t="s">
        <v>145</v>
      </c>
      <c r="B4" s="12" t="s">
        <v>616</v>
      </c>
      <c r="C4" s="12" t="s">
        <v>617</v>
      </c>
    </row>
    <row r="5" spans="1:3" s="2" customFormat="1" ht="24.75" customHeight="1">
      <c r="A5" s="11"/>
      <c r="B5" s="13"/>
      <c r="C5" s="13"/>
    </row>
    <row r="6" spans="1:3" s="2" customFormat="1" ht="24.75" customHeight="1">
      <c r="A6" s="14" t="s">
        <v>148</v>
      </c>
      <c r="B6" s="15">
        <f>SUM(B7,B12,B22,B29,B35,B39,B42,B45,B48,B53,B55,B61,B63,B66)</f>
        <v>280213</v>
      </c>
      <c r="C6" s="15">
        <f>SUM(C7,C12,C22,C29,C35,C39,C42,C45,C48,C53,C55,C61,C63,C66)</f>
        <v>316931</v>
      </c>
    </row>
    <row r="7" spans="1:3" s="2" customFormat="1" ht="24.75" customHeight="1">
      <c r="A7" s="16" t="s">
        <v>618</v>
      </c>
      <c r="B7" s="15">
        <f>SUM(B8:B11)</f>
        <v>24299</v>
      </c>
      <c r="C7" s="15">
        <f>SUM(C8:C11)</f>
        <v>24234</v>
      </c>
    </row>
    <row r="8" spans="1:3" s="2" customFormat="1" ht="24.75" customHeight="1">
      <c r="A8" s="17" t="s">
        <v>619</v>
      </c>
      <c r="B8" s="15">
        <v>14826</v>
      </c>
      <c r="C8" s="15">
        <v>14782</v>
      </c>
    </row>
    <row r="9" spans="1:3" s="2" customFormat="1" ht="24.75" customHeight="1">
      <c r="A9" s="17" t="s">
        <v>620</v>
      </c>
      <c r="B9" s="15">
        <v>4194</v>
      </c>
      <c r="C9" s="15">
        <v>4179</v>
      </c>
    </row>
    <row r="10" spans="1:3" s="2" customFormat="1" ht="24.75" customHeight="1">
      <c r="A10" s="17" t="s">
        <v>621</v>
      </c>
      <c r="B10" s="15">
        <v>1717</v>
      </c>
      <c r="C10" s="15">
        <v>1713</v>
      </c>
    </row>
    <row r="11" spans="1:3" s="2" customFormat="1" ht="24.75" customHeight="1">
      <c r="A11" s="17" t="s">
        <v>622</v>
      </c>
      <c r="B11" s="15">
        <v>3562</v>
      </c>
      <c r="C11" s="15">
        <v>3560</v>
      </c>
    </row>
    <row r="12" spans="1:3" s="2" customFormat="1" ht="24.75" customHeight="1">
      <c r="A12" s="16" t="s">
        <v>623</v>
      </c>
      <c r="B12" s="15">
        <f>SUM(B13:B21)</f>
        <v>48593</v>
      </c>
      <c r="C12" s="15">
        <v>43456</v>
      </c>
    </row>
    <row r="13" spans="1:3" s="2" customFormat="1" ht="24.75" customHeight="1">
      <c r="A13" s="17" t="s">
        <v>624</v>
      </c>
      <c r="B13" s="15">
        <v>4597</v>
      </c>
      <c r="C13" s="15">
        <v>4562</v>
      </c>
    </row>
    <row r="14" spans="1:241" s="1" customFormat="1" ht="24.75" customHeight="1">
      <c r="A14" s="17" t="s">
        <v>625</v>
      </c>
      <c r="B14" s="15">
        <v>117</v>
      </c>
      <c r="C14" s="15">
        <v>124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s="1" customFormat="1" ht="24.75" customHeight="1">
      <c r="A15" s="17" t="s">
        <v>626</v>
      </c>
      <c r="B15" s="15">
        <v>147</v>
      </c>
      <c r="C15" s="15">
        <v>127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241" s="1" customFormat="1" ht="24.75" customHeight="1">
      <c r="A16" s="17" t="s">
        <v>627</v>
      </c>
      <c r="B16" s="15">
        <v>141</v>
      </c>
      <c r="C16" s="15">
        <v>135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</row>
    <row r="17" spans="1:241" s="1" customFormat="1" ht="24.75" customHeight="1">
      <c r="A17" s="17" t="s">
        <v>628</v>
      </c>
      <c r="B17" s="15">
        <v>10893</v>
      </c>
      <c r="C17" s="15">
        <v>9101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</row>
    <row r="18" spans="1:241" s="1" customFormat="1" ht="24.75" customHeight="1">
      <c r="A18" s="17" t="s">
        <v>629</v>
      </c>
      <c r="B18" s="15">
        <v>5</v>
      </c>
      <c r="C18" s="15">
        <v>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</row>
    <row r="19" spans="1:241" s="1" customFormat="1" ht="24.75" customHeight="1">
      <c r="A19" s="17" t="s">
        <v>630</v>
      </c>
      <c r="B19" s="15">
        <v>357</v>
      </c>
      <c r="C19" s="15">
        <v>350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</row>
    <row r="20" spans="1:241" s="1" customFormat="1" ht="24.75" customHeight="1">
      <c r="A20" s="17" t="s">
        <v>631</v>
      </c>
      <c r="B20" s="15">
        <v>667</v>
      </c>
      <c r="C20" s="15">
        <v>437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</row>
    <row r="21" spans="1:241" s="1" customFormat="1" ht="24.75" customHeight="1">
      <c r="A21" s="17" t="s">
        <v>632</v>
      </c>
      <c r="B21" s="15">
        <v>31669</v>
      </c>
      <c r="C21" s="15">
        <v>28615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</row>
    <row r="22" spans="1:241" s="1" customFormat="1" ht="24.75" customHeight="1">
      <c r="A22" s="16" t="s">
        <v>633</v>
      </c>
      <c r="B22" s="15">
        <f>SUM(B23:B28)</f>
        <v>10429</v>
      </c>
      <c r="C22" s="15">
        <v>23482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</row>
    <row r="23" spans="1:241" s="1" customFormat="1" ht="24.75" customHeight="1">
      <c r="A23" s="17" t="s">
        <v>634</v>
      </c>
      <c r="B23" s="15">
        <v>531</v>
      </c>
      <c r="C23" s="15">
        <v>531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</row>
    <row r="24" spans="1:241" s="1" customFormat="1" ht="24.75" customHeight="1">
      <c r="A24" s="17" t="s">
        <v>635</v>
      </c>
      <c r="B24" s="15">
        <v>1655</v>
      </c>
      <c r="C24" s="15">
        <v>16412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</row>
    <row r="25" spans="1:241" s="1" customFormat="1" ht="24.75" customHeight="1">
      <c r="A25" s="17" t="s">
        <v>636</v>
      </c>
      <c r="B25" s="15">
        <v>130</v>
      </c>
      <c r="C25" s="15">
        <v>130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</row>
    <row r="26" spans="1:241" s="1" customFormat="1" ht="24.75" customHeight="1">
      <c r="A26" s="17" t="s">
        <v>637</v>
      </c>
      <c r="B26" s="15">
        <v>4140</v>
      </c>
      <c r="C26" s="15">
        <v>3626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</row>
    <row r="27" spans="1:241" s="1" customFormat="1" ht="24.75" customHeight="1">
      <c r="A27" s="17" t="s">
        <v>638</v>
      </c>
      <c r="B27" s="15">
        <v>1317</v>
      </c>
      <c r="C27" s="15">
        <v>277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</row>
    <row r="28" spans="1:241" s="1" customFormat="1" ht="24.75" customHeight="1">
      <c r="A28" s="17" t="s">
        <v>639</v>
      </c>
      <c r="B28" s="15">
        <v>2656</v>
      </c>
      <c r="C28" s="15">
        <v>2506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s="1" customFormat="1" ht="24.75" customHeight="1">
      <c r="A29" s="16" t="s">
        <v>640</v>
      </c>
      <c r="B29" s="15">
        <f>SUM(B30:B34)</f>
        <v>7777</v>
      </c>
      <c r="C29" s="15">
        <v>5609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s="1" customFormat="1" ht="24.75" customHeight="1">
      <c r="A30" s="17" t="s">
        <v>634</v>
      </c>
      <c r="B30" s="15">
        <v>4350</v>
      </c>
      <c r="C30" s="15">
        <v>2652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s="1" customFormat="1" ht="24.75" customHeight="1">
      <c r="A31" s="17" t="s">
        <v>635</v>
      </c>
      <c r="B31" s="15">
        <v>1865</v>
      </c>
      <c r="C31" s="15">
        <v>1785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</row>
    <row r="32" spans="1:241" s="1" customFormat="1" ht="24.75" customHeight="1">
      <c r="A32" s="17" t="s">
        <v>637</v>
      </c>
      <c r="B32" s="15">
        <v>485</v>
      </c>
      <c r="C32" s="15">
        <v>305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</row>
    <row r="33" spans="1:241" s="1" customFormat="1" ht="24.75" customHeight="1">
      <c r="A33" s="17" t="s">
        <v>638</v>
      </c>
      <c r="B33" s="15">
        <v>877</v>
      </c>
      <c r="C33" s="15">
        <v>667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</row>
    <row r="34" spans="1:241" s="1" customFormat="1" ht="24.75" customHeight="1">
      <c r="A34" s="17" t="s">
        <v>639</v>
      </c>
      <c r="B34" s="15">
        <v>200</v>
      </c>
      <c r="C34" s="15">
        <v>200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</row>
    <row r="35" spans="1:241" s="1" customFormat="1" ht="24.75" customHeight="1">
      <c r="A35" s="16" t="s">
        <v>641</v>
      </c>
      <c r="B35" s="15">
        <f>SUM(B36:B38)</f>
        <v>94551</v>
      </c>
      <c r="C35" s="15">
        <f>SUM(C36:C38)</f>
        <v>91274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1" s="1" customFormat="1" ht="24.75" customHeight="1">
      <c r="A36" s="17" t="s">
        <v>642</v>
      </c>
      <c r="B36" s="15">
        <v>52176</v>
      </c>
      <c r="C36" s="15">
        <v>52240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1" s="1" customFormat="1" ht="24.75" customHeight="1">
      <c r="A37" s="17" t="s">
        <v>643</v>
      </c>
      <c r="B37" s="15">
        <v>42370</v>
      </c>
      <c r="C37" s="15">
        <v>39029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1" s="1" customFormat="1" ht="24.75" customHeight="1">
      <c r="A38" s="17" t="s">
        <v>644</v>
      </c>
      <c r="B38" s="15">
        <v>5</v>
      </c>
      <c r="C38" s="15">
        <v>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1" s="1" customFormat="1" ht="24.75" customHeight="1">
      <c r="A39" s="16" t="s">
        <v>645</v>
      </c>
      <c r="B39" s="15">
        <f>SUM(B40:B41)</f>
        <v>26171</v>
      </c>
      <c r="C39" s="15">
        <v>28043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</row>
    <row r="40" spans="1:241" s="1" customFormat="1" ht="24.75" customHeight="1">
      <c r="A40" s="17" t="s">
        <v>646</v>
      </c>
      <c r="B40" s="15">
        <v>13632</v>
      </c>
      <c r="C40" s="15">
        <v>12208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</row>
    <row r="41" spans="1:241" s="1" customFormat="1" ht="24.75" customHeight="1">
      <c r="A41" s="17" t="s">
        <v>647</v>
      </c>
      <c r="B41" s="15">
        <v>12539</v>
      </c>
      <c r="C41" s="15">
        <v>15835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</row>
    <row r="42" spans="1:241" s="1" customFormat="1" ht="24.75" customHeight="1">
      <c r="A42" s="16" t="s">
        <v>648</v>
      </c>
      <c r="B42" s="15">
        <f>SUM(B43:B44)</f>
        <v>25978</v>
      </c>
      <c r="C42" s="15">
        <f>SUM(C43:C44)</f>
        <v>49755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1" s="1" customFormat="1" ht="24.75" customHeight="1">
      <c r="A43" s="17" t="s">
        <v>649</v>
      </c>
      <c r="B43" s="15"/>
      <c r="C43" s="15">
        <v>150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1" s="1" customFormat="1" ht="24.75" customHeight="1">
      <c r="A44" s="17" t="s">
        <v>650</v>
      </c>
      <c r="B44" s="15">
        <v>25978</v>
      </c>
      <c r="C44" s="15">
        <v>49605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</row>
    <row r="45" spans="1:241" s="1" customFormat="1" ht="24.75" customHeight="1">
      <c r="A45" s="16" t="s">
        <v>651</v>
      </c>
      <c r="B45" s="15">
        <f>SUM(B46:B47)</f>
        <v>861</v>
      </c>
      <c r="C45" s="15">
        <f>SUM(C46:C47)</f>
        <v>9861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</row>
    <row r="46" spans="1:241" s="1" customFormat="1" ht="24.75" customHeight="1">
      <c r="A46" s="17" t="s">
        <v>652</v>
      </c>
      <c r="B46" s="15"/>
      <c r="C46" s="15"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</row>
    <row r="47" spans="1:241" s="1" customFormat="1" ht="24.75" customHeight="1">
      <c r="A47" s="17" t="s">
        <v>653</v>
      </c>
      <c r="B47" s="15">
        <v>861</v>
      </c>
      <c r="C47" s="15">
        <v>9861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</row>
    <row r="48" spans="1:241" s="1" customFormat="1" ht="24.75" customHeight="1">
      <c r="A48" s="16" t="s">
        <v>654</v>
      </c>
      <c r="B48" s="15">
        <f>SUM(B49:B52)</f>
        <v>10438</v>
      </c>
      <c r="C48" s="15">
        <f>SUM(C49:C52)</f>
        <v>6992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</row>
    <row r="49" spans="1:241" s="1" customFormat="1" ht="24.75" customHeight="1">
      <c r="A49" s="17" t="s">
        <v>655</v>
      </c>
      <c r="B49" s="15">
        <v>4707</v>
      </c>
      <c r="C49" s="15">
        <v>4128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</row>
    <row r="50" spans="1:241" s="1" customFormat="1" ht="24.75" customHeight="1">
      <c r="A50" s="17" t="s">
        <v>656</v>
      </c>
      <c r="B50" s="15">
        <v>67</v>
      </c>
      <c r="C50" s="15">
        <v>67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</row>
    <row r="51" spans="1:241" s="1" customFormat="1" ht="24.75" customHeight="1">
      <c r="A51" s="17" t="s">
        <v>657</v>
      </c>
      <c r="B51" s="15">
        <v>1141</v>
      </c>
      <c r="C51" s="15">
        <v>1141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</row>
    <row r="52" spans="1:241" s="1" customFormat="1" ht="24.75" customHeight="1">
      <c r="A52" s="17" t="s">
        <v>658</v>
      </c>
      <c r="B52" s="15">
        <v>4523</v>
      </c>
      <c r="C52" s="15">
        <v>1656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</row>
    <row r="53" spans="1:241" s="1" customFormat="1" ht="24.75" customHeight="1">
      <c r="A53" s="16" t="s">
        <v>659</v>
      </c>
      <c r="B53" s="15">
        <f>SUM(B54:B54)</f>
        <v>8498</v>
      </c>
      <c r="C53" s="15">
        <v>8498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</row>
    <row r="54" spans="1:241" s="1" customFormat="1" ht="24.75" customHeight="1">
      <c r="A54" s="17" t="s">
        <v>660</v>
      </c>
      <c r="B54" s="15">
        <v>8498</v>
      </c>
      <c r="C54" s="15">
        <v>8498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</row>
    <row r="55" spans="1:241" s="1" customFormat="1" ht="24.75" customHeight="1">
      <c r="A55" s="16" t="s">
        <v>661</v>
      </c>
      <c r="B55" s="15">
        <f>SUM(B56:B57)</f>
        <v>6008</v>
      </c>
      <c r="C55" s="15">
        <v>6793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</row>
    <row r="56" spans="1:241" s="1" customFormat="1" ht="24.75" customHeight="1">
      <c r="A56" s="17" t="s">
        <v>662</v>
      </c>
      <c r="B56" s="15">
        <v>5991</v>
      </c>
      <c r="C56" s="15">
        <v>6700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</row>
    <row r="57" spans="1:241" s="1" customFormat="1" ht="24.75" customHeight="1">
      <c r="A57" s="17" t="s">
        <v>663</v>
      </c>
      <c r="B57" s="15">
        <v>17</v>
      </c>
      <c r="C57" s="15">
        <v>17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</row>
    <row r="58" spans="1:241" s="1" customFormat="1" ht="24.75" customHeight="1">
      <c r="A58" s="17" t="s">
        <v>664</v>
      </c>
      <c r="B58" s="15"/>
      <c r="C58" s="15">
        <v>76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</row>
    <row r="59" spans="1:241" s="1" customFormat="1" ht="24.75" customHeight="1">
      <c r="A59" s="16" t="s">
        <v>85</v>
      </c>
      <c r="B59" s="15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</row>
    <row r="60" spans="1:241" s="1" customFormat="1" ht="24.75" customHeight="1">
      <c r="A60" s="17" t="s">
        <v>665</v>
      </c>
      <c r="B60" s="15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</row>
    <row r="61" spans="1:241" s="1" customFormat="1" ht="24.75" customHeight="1">
      <c r="A61" s="16" t="s">
        <v>540</v>
      </c>
      <c r="B61" s="15">
        <f>SUM(B62:B62)</f>
        <v>1500</v>
      </c>
      <c r="C61" s="15">
        <f>SUM(C62:C62)</f>
        <v>1500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</row>
    <row r="62" spans="1:241" s="1" customFormat="1" ht="24.75" customHeight="1">
      <c r="A62" s="17" t="s">
        <v>666</v>
      </c>
      <c r="B62" s="15">
        <v>1500</v>
      </c>
      <c r="C62" s="15">
        <v>1500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</row>
    <row r="63" spans="1:241" s="1" customFormat="1" ht="24.75" customHeight="1">
      <c r="A63" s="16" t="s">
        <v>667</v>
      </c>
      <c r="B63" s="15">
        <f>SUM(B64:B65)</f>
        <v>10600</v>
      </c>
      <c r="C63" s="15">
        <f>SUM(C64:C65)</f>
        <v>10600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</row>
    <row r="64" spans="1:241" s="1" customFormat="1" ht="24.75" customHeight="1">
      <c r="A64" s="17" t="s">
        <v>668</v>
      </c>
      <c r="B64" s="15">
        <v>3500</v>
      </c>
      <c r="C64" s="15">
        <v>3500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</row>
    <row r="65" spans="1:241" s="1" customFormat="1" ht="24.75" customHeight="1">
      <c r="A65" s="17" t="s">
        <v>669</v>
      </c>
      <c r="B65" s="15">
        <v>7100</v>
      </c>
      <c r="C65" s="15">
        <v>7100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</row>
    <row r="66" spans="1:241" s="1" customFormat="1" ht="24.75" customHeight="1">
      <c r="A66" s="16" t="s">
        <v>532</v>
      </c>
      <c r="B66" s="15">
        <f>SUM(B67:B67)</f>
        <v>4510</v>
      </c>
      <c r="C66" s="15">
        <f>SUM(C67:C67)</f>
        <v>6834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</row>
    <row r="67" spans="1:241" s="1" customFormat="1" ht="24.75" customHeight="1">
      <c r="A67" s="17" t="s">
        <v>534</v>
      </c>
      <c r="B67" s="15">
        <v>4510</v>
      </c>
      <c r="C67" s="15">
        <v>6834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</row>
  </sheetData>
  <sheetProtection/>
  <mergeCells count="4">
    <mergeCell ref="A2:C2"/>
    <mergeCell ref="A4:A5"/>
    <mergeCell ref="B4:B5"/>
    <mergeCell ref="C4:C5"/>
  </mergeCells>
  <printOptions/>
  <pageMargins left="0.98" right="0.98" top="0.78" bottom="0.59" header="0.51" footer="0.5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2018-11-06T01:08:54Z</dcterms:created>
  <dcterms:modified xsi:type="dcterms:W3CDTF">2020-12-07T06:37:34Z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